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Admin Data Collection\FAAC\"/>
    </mc:Choice>
  </mc:AlternateContent>
  <xr:revisionPtr revIDLastSave="0" documentId="8_{F7092185-8996-4B0D-8EE2-B33134404191}" xr6:coauthVersionLast="32" xr6:coauthVersionMax="32" xr10:uidLastSave="{00000000-0000-0000-0000-000000000000}"/>
  <bookViews>
    <workbookView xWindow="0" yWindow="0" windowWidth="19200" windowHeight="6960" firstSheet="1" activeTab="2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Details'!$A$1:$R$53</definedName>
    <definedName name="_xlnm.Print_Titles" localSheetId="3">'LGC Details'!$1:$7</definedName>
  </definedNames>
  <calcPr calcId="179017"/>
</workbook>
</file>

<file path=xl/calcChain.xml><?xml version="1.0" encoding="utf-8"?>
<calcChain xmlns="http://schemas.openxmlformats.org/spreadsheetml/2006/main">
  <c r="Y411" i="2" l="1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I44" i="14"/>
  <c r="H44" i="14"/>
  <c r="G44" i="14"/>
  <c r="D44" i="14"/>
  <c r="I7" i="12" l="1"/>
  <c r="Y413" i="2" l="1"/>
  <c r="Y410" i="2"/>
  <c r="Y409" i="2"/>
  <c r="Y408" i="2"/>
  <c r="Y407" i="2"/>
  <c r="Y406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7" i="2"/>
  <c r="L306" i="2"/>
  <c r="L305" i="2"/>
  <c r="L304" i="2"/>
  <c r="L303" i="2"/>
  <c r="L302" i="2"/>
  <c r="L301" i="2"/>
  <c r="L300" i="2"/>
  <c r="L299" i="2"/>
  <c r="L298" i="2"/>
  <c r="L297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4" i="2"/>
  <c r="L123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U27" i="2"/>
  <c r="X27" i="2"/>
  <c r="W27" i="2"/>
  <c r="V27" i="2"/>
  <c r="T27" i="2"/>
  <c r="R27" i="2"/>
  <c r="X412" i="2" l="1"/>
  <c r="W412" i="2"/>
  <c r="V412" i="2"/>
  <c r="U412" i="2"/>
  <c r="T412" i="2"/>
  <c r="S412" i="2"/>
  <c r="R412" i="2"/>
  <c r="X405" i="2"/>
  <c r="W405" i="2"/>
  <c r="V405" i="2"/>
  <c r="U405" i="2"/>
  <c r="T405" i="2"/>
  <c r="S405" i="2"/>
  <c r="R405" i="2"/>
  <c r="X390" i="2"/>
  <c r="W390" i="2"/>
  <c r="V390" i="2"/>
  <c r="U390" i="2"/>
  <c r="T390" i="2"/>
  <c r="S390" i="2"/>
  <c r="R390" i="2"/>
  <c r="W372" i="2"/>
  <c r="V372" i="2"/>
  <c r="U372" i="2"/>
  <c r="T372" i="2"/>
  <c r="S372" i="2"/>
  <c r="R372" i="2"/>
  <c r="X355" i="2"/>
  <c r="W355" i="2"/>
  <c r="V355" i="2"/>
  <c r="U355" i="2"/>
  <c r="T355" i="2"/>
  <c r="S355" i="2"/>
  <c r="R355" i="2"/>
  <c r="X331" i="2"/>
  <c r="W331" i="2"/>
  <c r="V331" i="2"/>
  <c r="U331" i="2"/>
  <c r="T331" i="2"/>
  <c r="S331" i="2"/>
  <c r="R331" i="2"/>
  <c r="X307" i="2"/>
  <c r="W307" i="2"/>
  <c r="V307" i="2"/>
  <c r="U307" i="2"/>
  <c r="T307" i="2"/>
  <c r="S307" i="2"/>
  <c r="R307" i="2"/>
  <c r="X289" i="2"/>
  <c r="W289" i="2"/>
  <c r="V289" i="2"/>
  <c r="U289" i="2"/>
  <c r="T289" i="2"/>
  <c r="S289" i="2"/>
  <c r="R289" i="2"/>
  <c r="Y289" i="2" l="1"/>
  <c r="Y390" i="2"/>
  <c r="Y412" i="2"/>
  <c r="Y405" i="2"/>
  <c r="Y372" i="2"/>
  <c r="Y355" i="2"/>
  <c r="Y331" i="2"/>
  <c r="Y307" i="2"/>
  <c r="X255" i="2"/>
  <c r="W255" i="2"/>
  <c r="V255" i="2"/>
  <c r="U255" i="2"/>
  <c r="T255" i="2"/>
  <c r="S255" i="2"/>
  <c r="R255" i="2"/>
  <c r="X224" i="2"/>
  <c r="W224" i="2"/>
  <c r="V224" i="2"/>
  <c r="U224" i="2"/>
  <c r="T224" i="2"/>
  <c r="S224" i="2"/>
  <c r="R224" i="2"/>
  <c r="X205" i="2"/>
  <c r="W205" i="2"/>
  <c r="V205" i="2"/>
  <c r="U205" i="2"/>
  <c r="T205" i="2"/>
  <c r="S205" i="2"/>
  <c r="R205" i="2"/>
  <c r="X184" i="2"/>
  <c r="W184" i="2"/>
  <c r="V184" i="2"/>
  <c r="U184" i="2"/>
  <c r="T184" i="2"/>
  <c r="S184" i="2"/>
  <c r="R184" i="2"/>
  <c r="X158" i="2"/>
  <c r="W158" i="2"/>
  <c r="V158" i="2"/>
  <c r="U158" i="2"/>
  <c r="T158" i="2"/>
  <c r="S158" i="2"/>
  <c r="R158" i="2"/>
  <c r="X144" i="2"/>
  <c r="W144" i="2"/>
  <c r="V144" i="2"/>
  <c r="U144" i="2"/>
  <c r="T144" i="2"/>
  <c r="S144" i="2"/>
  <c r="R144" i="2"/>
  <c r="X123" i="2"/>
  <c r="W123" i="2"/>
  <c r="V123" i="2"/>
  <c r="U123" i="2"/>
  <c r="T123" i="2"/>
  <c r="S123" i="2"/>
  <c r="R123" i="2"/>
  <c r="X106" i="2"/>
  <c r="W106" i="2"/>
  <c r="V106" i="2"/>
  <c r="U106" i="2"/>
  <c r="T106" i="2"/>
  <c r="S106" i="2"/>
  <c r="R106" i="2"/>
  <c r="X84" i="2"/>
  <c r="W84" i="2"/>
  <c r="V84" i="2"/>
  <c r="U84" i="2"/>
  <c r="T84" i="2"/>
  <c r="S84" i="2"/>
  <c r="R84" i="2"/>
  <c r="X62" i="2"/>
  <c r="W62" i="2"/>
  <c r="V62" i="2"/>
  <c r="U62" i="2"/>
  <c r="T62" i="2"/>
  <c r="S62" i="2"/>
  <c r="R62" i="2"/>
  <c r="S27" i="2"/>
  <c r="Y27" i="2" s="1"/>
  <c r="K388" i="2"/>
  <c r="J388" i="2"/>
  <c r="I388" i="2"/>
  <c r="H388" i="2"/>
  <c r="G388" i="2"/>
  <c r="F388" i="2"/>
  <c r="E388" i="2"/>
  <c r="K364" i="2"/>
  <c r="J364" i="2"/>
  <c r="I364" i="2"/>
  <c r="H364" i="2"/>
  <c r="G364" i="2"/>
  <c r="F364" i="2"/>
  <c r="E364" i="2"/>
  <c r="L364" i="2" l="1"/>
  <c r="Y144" i="2"/>
  <c r="Y123" i="2"/>
  <c r="Y106" i="2"/>
  <c r="Y84" i="2"/>
  <c r="Y255" i="2"/>
  <c r="Y62" i="2"/>
  <c r="Y224" i="2"/>
  <c r="Y205" i="2"/>
  <c r="L388" i="2"/>
  <c r="Y184" i="2"/>
  <c r="Y158" i="2"/>
  <c r="K336" i="2"/>
  <c r="J336" i="2"/>
  <c r="I336" i="2"/>
  <c r="H336" i="2"/>
  <c r="G336" i="2"/>
  <c r="F336" i="2"/>
  <c r="E336" i="2"/>
  <c r="K308" i="2"/>
  <c r="J308" i="2"/>
  <c r="I308" i="2"/>
  <c r="H308" i="2"/>
  <c r="G308" i="2"/>
  <c r="F308" i="2"/>
  <c r="E308" i="2"/>
  <c r="K296" i="2"/>
  <c r="J296" i="2"/>
  <c r="I296" i="2"/>
  <c r="H296" i="2"/>
  <c r="G296" i="2"/>
  <c r="F296" i="2"/>
  <c r="E296" i="2"/>
  <c r="K278" i="2"/>
  <c r="J278" i="2"/>
  <c r="I278" i="2"/>
  <c r="H278" i="2"/>
  <c r="G278" i="2"/>
  <c r="F278" i="2"/>
  <c r="E278" i="2"/>
  <c r="K261" i="2"/>
  <c r="J261" i="2"/>
  <c r="I261" i="2"/>
  <c r="H261" i="2"/>
  <c r="G261" i="2"/>
  <c r="F261" i="2"/>
  <c r="E261" i="2"/>
  <c r="K242" i="2"/>
  <c r="J242" i="2"/>
  <c r="I242" i="2"/>
  <c r="H242" i="2"/>
  <c r="G242" i="2"/>
  <c r="F242" i="2"/>
  <c r="E242" i="2"/>
  <c r="K228" i="2"/>
  <c r="J228" i="2"/>
  <c r="I228" i="2"/>
  <c r="H228" i="2"/>
  <c r="G228" i="2"/>
  <c r="F228" i="2"/>
  <c r="E228" i="2"/>
  <c r="H183" i="2"/>
  <c r="K202" i="2"/>
  <c r="J202" i="2"/>
  <c r="I202" i="2"/>
  <c r="H202" i="2"/>
  <c r="G202" i="2"/>
  <c r="F202" i="2"/>
  <c r="E202" i="2"/>
  <c r="K183" i="2"/>
  <c r="J183" i="2"/>
  <c r="I183" i="2"/>
  <c r="G183" i="2"/>
  <c r="F183" i="2"/>
  <c r="E183" i="2"/>
  <c r="K155" i="2"/>
  <c r="J155" i="2"/>
  <c r="I155" i="2"/>
  <c r="H155" i="2"/>
  <c r="G155" i="2"/>
  <c r="F155" i="2"/>
  <c r="E155" i="2"/>
  <c r="K131" i="2"/>
  <c r="J131" i="2"/>
  <c r="I131" i="2"/>
  <c r="H131" i="2"/>
  <c r="G131" i="2"/>
  <c r="F131" i="2"/>
  <c r="E131" i="2"/>
  <c r="L278" i="2" l="1"/>
  <c r="L131" i="2"/>
  <c r="L296" i="2"/>
  <c r="L261" i="2"/>
  <c r="L242" i="2"/>
  <c r="L202" i="2"/>
  <c r="L228" i="2"/>
  <c r="L183" i="2"/>
  <c r="L336" i="2"/>
  <c r="L155" i="2"/>
  <c r="L308" i="2"/>
  <c r="K122" i="2"/>
  <c r="J122" i="2"/>
  <c r="I122" i="2"/>
  <c r="H122" i="2"/>
  <c r="G122" i="2"/>
  <c r="F122" i="2"/>
  <c r="E122" i="2"/>
  <c r="L122" i="2" l="1"/>
  <c r="K101" i="2"/>
  <c r="J101" i="2"/>
  <c r="I101" i="2"/>
  <c r="H101" i="2"/>
  <c r="G101" i="2"/>
  <c r="F101" i="2"/>
  <c r="E101" i="2"/>
  <c r="K79" i="2"/>
  <c r="J79" i="2"/>
  <c r="I79" i="2"/>
  <c r="H79" i="2"/>
  <c r="G79" i="2"/>
  <c r="F79" i="2"/>
  <c r="E79" i="2"/>
  <c r="L101" i="2" l="1"/>
  <c r="L79" i="2"/>
  <c r="K47" i="2"/>
  <c r="J47" i="2"/>
  <c r="I47" i="2"/>
  <c r="H47" i="2"/>
  <c r="G47" i="2"/>
  <c r="F47" i="2"/>
  <c r="E47" i="2"/>
  <c r="K25" i="2"/>
  <c r="J25" i="2"/>
  <c r="I25" i="2"/>
  <c r="H25" i="2"/>
  <c r="G25" i="2"/>
  <c r="F25" i="2"/>
  <c r="E25" i="2"/>
  <c r="K43" i="14"/>
  <c r="K42" i="14"/>
  <c r="K41" i="14"/>
  <c r="K40" i="14"/>
  <c r="K38" i="14"/>
  <c r="K37" i="14"/>
  <c r="K32" i="14"/>
  <c r="K30" i="14"/>
  <c r="K29" i="14"/>
  <c r="K27" i="14"/>
  <c r="K26" i="14"/>
  <c r="K25" i="14"/>
  <c r="K24" i="14"/>
  <c r="K23" i="14"/>
  <c r="K22" i="14"/>
  <c r="K20" i="14"/>
  <c r="K19" i="14"/>
  <c r="K18" i="14"/>
  <c r="K16" i="14"/>
  <c r="K14" i="14"/>
  <c r="K12" i="14"/>
  <c r="K11" i="14"/>
  <c r="K10" i="14"/>
  <c r="K9" i="14"/>
  <c r="K8" i="14"/>
  <c r="K7" i="14"/>
  <c r="L47" i="2" l="1"/>
  <c r="L25" i="2"/>
  <c r="E39" i="14"/>
  <c r="K39" i="14" s="1"/>
  <c r="E36" i="14"/>
  <c r="K36" i="14" s="1"/>
  <c r="E35" i="14"/>
  <c r="K35" i="14" s="1"/>
  <c r="E34" i="14"/>
  <c r="K34" i="14" s="1"/>
  <c r="E33" i="14"/>
  <c r="K33" i="14" s="1"/>
  <c r="E31" i="14"/>
  <c r="K31" i="14" s="1"/>
  <c r="E28" i="14"/>
  <c r="K28" i="14" s="1"/>
  <c r="E21" i="14"/>
  <c r="K21" i="14" s="1"/>
  <c r="E17" i="14"/>
  <c r="K17" i="14" s="1"/>
  <c r="E15" i="14"/>
  <c r="K15" i="14" s="1"/>
  <c r="E13" i="14"/>
  <c r="K13" i="14" s="1"/>
  <c r="K44" i="14" l="1"/>
  <c r="J44" i="14"/>
  <c r="F44" i="14"/>
  <c r="E44" i="14"/>
  <c r="L46" i="1" l="1"/>
  <c r="I28" i="12" l="1"/>
  <c r="H15" i="12"/>
  <c r="G15" i="12"/>
  <c r="F15" i="12"/>
  <c r="E15" i="12"/>
  <c r="D15" i="12"/>
  <c r="I10" i="12"/>
  <c r="I9" i="12"/>
  <c r="I8" i="12"/>
  <c r="O46" i="1"/>
  <c r="N46" i="1"/>
  <c r="M46" i="1"/>
  <c r="K46" i="1"/>
  <c r="I46" i="1"/>
  <c r="H46" i="1"/>
  <c r="F10" i="1"/>
  <c r="J10" i="1" s="1"/>
  <c r="F11" i="1"/>
  <c r="P11" i="1" s="1"/>
  <c r="F12" i="1"/>
  <c r="P12" i="1" s="1"/>
  <c r="F13" i="1"/>
  <c r="P13" i="1" s="1"/>
  <c r="F14" i="1"/>
  <c r="P14" i="1" s="1"/>
  <c r="F15" i="1"/>
  <c r="P15" i="1" s="1"/>
  <c r="F16" i="1"/>
  <c r="P16" i="1" s="1"/>
  <c r="F17" i="1"/>
  <c r="P17" i="1" s="1"/>
  <c r="F18" i="1"/>
  <c r="P18" i="1" s="1"/>
  <c r="F19" i="1"/>
  <c r="P19" i="1" s="1"/>
  <c r="F20" i="1"/>
  <c r="P20" i="1" s="1"/>
  <c r="F21" i="1"/>
  <c r="P21" i="1" s="1"/>
  <c r="F22" i="1"/>
  <c r="P22" i="1" s="1"/>
  <c r="F23" i="1"/>
  <c r="P23" i="1" s="1"/>
  <c r="F24" i="1"/>
  <c r="P24" i="1" s="1"/>
  <c r="F25" i="1"/>
  <c r="P25" i="1" s="1"/>
  <c r="F26" i="1"/>
  <c r="P26" i="1" s="1"/>
  <c r="F27" i="1"/>
  <c r="P27" i="1" s="1"/>
  <c r="F28" i="1"/>
  <c r="P28" i="1" s="1"/>
  <c r="F29" i="1"/>
  <c r="P29" i="1" s="1"/>
  <c r="F30" i="1"/>
  <c r="P30" i="1" s="1"/>
  <c r="F31" i="1"/>
  <c r="P31" i="1" s="1"/>
  <c r="F32" i="1"/>
  <c r="P32" i="1" s="1"/>
  <c r="F33" i="1"/>
  <c r="P33" i="1" s="1"/>
  <c r="F34" i="1"/>
  <c r="P34" i="1" s="1"/>
  <c r="F35" i="1"/>
  <c r="P35" i="1" s="1"/>
  <c r="F36" i="1"/>
  <c r="P36" i="1" s="1"/>
  <c r="F37" i="1"/>
  <c r="P37" i="1" s="1"/>
  <c r="F38" i="1"/>
  <c r="P38" i="1" s="1"/>
  <c r="F39" i="1"/>
  <c r="P39" i="1" s="1"/>
  <c r="F40" i="1"/>
  <c r="P40" i="1" s="1"/>
  <c r="F41" i="1"/>
  <c r="P41" i="1" s="1"/>
  <c r="F42" i="1"/>
  <c r="P42" i="1" s="1"/>
  <c r="F43" i="1"/>
  <c r="P43" i="1" s="1"/>
  <c r="F44" i="1"/>
  <c r="P44" i="1" s="1"/>
  <c r="F45" i="1"/>
  <c r="P45" i="1" s="1"/>
  <c r="G46" i="1"/>
  <c r="E46" i="1"/>
  <c r="D46" i="1"/>
  <c r="J37" i="1" l="1"/>
  <c r="Q37" i="1" s="1"/>
  <c r="J25" i="1"/>
  <c r="Q25" i="1" s="1"/>
  <c r="J16" i="1"/>
  <c r="Q16" i="1" s="1"/>
  <c r="J21" i="1"/>
  <c r="Q21" i="1" s="1"/>
  <c r="J32" i="1"/>
  <c r="Q32" i="1" s="1"/>
  <c r="J41" i="1"/>
  <c r="Q41" i="1" s="1"/>
  <c r="J13" i="1"/>
  <c r="Q13" i="1" s="1"/>
  <c r="J24" i="1"/>
  <c r="Q24" i="1" s="1"/>
  <c r="J33" i="1"/>
  <c r="Q33" i="1" s="1"/>
  <c r="J17" i="1"/>
  <c r="Q17" i="1" s="1"/>
  <c r="J29" i="1"/>
  <c r="Q29" i="1" s="1"/>
  <c r="J40" i="1"/>
  <c r="Q40" i="1" s="1"/>
  <c r="Q10" i="1"/>
  <c r="J18" i="1"/>
  <c r="Q18" i="1" s="1"/>
  <c r="J26" i="1"/>
  <c r="Q26" i="1" s="1"/>
  <c r="J34" i="1"/>
  <c r="Q34" i="1" s="1"/>
  <c r="J42" i="1"/>
  <c r="Q42" i="1" s="1"/>
  <c r="F46" i="1"/>
  <c r="P10" i="1"/>
  <c r="P46" i="1" s="1"/>
  <c r="J11" i="1"/>
  <c r="Q11" i="1" s="1"/>
  <c r="J19" i="1"/>
  <c r="Q19" i="1" s="1"/>
  <c r="J27" i="1"/>
  <c r="Q27" i="1" s="1"/>
  <c r="J35" i="1"/>
  <c r="Q35" i="1" s="1"/>
  <c r="J43" i="1"/>
  <c r="Q43" i="1" s="1"/>
  <c r="J12" i="1"/>
  <c r="Q12" i="1" s="1"/>
  <c r="J20" i="1"/>
  <c r="Q20" i="1" s="1"/>
  <c r="J28" i="1"/>
  <c r="Q28" i="1" s="1"/>
  <c r="J36" i="1"/>
  <c r="Q36" i="1" s="1"/>
  <c r="J44" i="1"/>
  <c r="Q44" i="1" s="1"/>
  <c r="J45" i="1"/>
  <c r="Q45" i="1" s="1"/>
  <c r="J14" i="1"/>
  <c r="Q14" i="1" s="1"/>
  <c r="J22" i="1"/>
  <c r="Q22" i="1" s="1"/>
  <c r="J30" i="1"/>
  <c r="Q30" i="1" s="1"/>
  <c r="J38" i="1"/>
  <c r="Q38" i="1" s="1"/>
  <c r="J15" i="1"/>
  <c r="Q15" i="1" s="1"/>
  <c r="J23" i="1"/>
  <c r="Q23" i="1" s="1"/>
  <c r="J31" i="1"/>
  <c r="Q31" i="1" s="1"/>
  <c r="J39" i="1"/>
  <c r="Q39" i="1" s="1"/>
  <c r="I14" i="12"/>
  <c r="I13" i="12"/>
  <c r="I12" i="12"/>
  <c r="I11" i="12"/>
  <c r="I15" i="12" s="1"/>
  <c r="G28" i="12"/>
  <c r="J28" i="12"/>
  <c r="H28" i="12"/>
  <c r="E24" i="12"/>
  <c r="K24" i="12" s="1"/>
  <c r="E25" i="12"/>
  <c r="K25" i="12" s="1"/>
  <c r="E26" i="12"/>
  <c r="K26" i="12" s="1"/>
  <c r="E27" i="12"/>
  <c r="K27" i="12" s="1"/>
  <c r="E23" i="12"/>
  <c r="K23" i="12" s="1"/>
  <c r="K28" i="12" l="1"/>
  <c r="J46" i="1"/>
  <c r="Q46" i="1"/>
  <c r="F28" i="12"/>
  <c r="E28" i="12"/>
  <c r="D28" i="12"/>
  <c r="C28" i="12"/>
  <c r="C15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7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<sst xmlns="http://schemas.openxmlformats.org/spreadsheetml/2006/main" count="1118" uniqueCount="930">
  <si>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</si>
  <si>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</si>
  <si>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</si>
  <si>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</si>
  <si>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</si>
  <si>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</si>
  <si>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</si>
  <si>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</si>
  <si>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</si>
  <si>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</si>
  <si>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</si>
  <si>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</si>
  <si>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</si>
  <si>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</si>
  <si>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</si>
  <si>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</si>
  <si>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</si>
  <si>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</si>
  <si>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</si>
  <si>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</si>
  <si>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</si>
  <si>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</si>
  <si>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</si>
  <si>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13% Share of Derivation (Net)</t>
  </si>
  <si>
    <t>Payment for Fertilizer, State Water Supply Project, State Agricultural Project and National Fadama Project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</si>
  <si>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</si>
  <si>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</si>
  <si>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</si>
  <si>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</si>
  <si>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</si>
  <si>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</si>
  <si>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</si>
  <si>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</si>
  <si>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</si>
  <si>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</si>
  <si>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</si>
  <si>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</si>
  <si>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</si>
  <si>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</si>
  <si>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</si>
  <si>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</si>
  <si>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</si>
  <si>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</si>
  <si>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</si>
  <si>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</si>
  <si>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</si>
  <si>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</si>
  <si>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</si>
  <si>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</si>
  <si>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</si>
  <si>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</si>
  <si>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</si>
  <si>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</si>
  <si>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</si>
  <si>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</si>
  <si>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</si>
  <si>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</si>
  <si>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</si>
  <si>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</si>
  <si>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</si>
  <si>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</si>
  <si>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</si>
  <si>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</si>
  <si>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</si>
  <si>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</si>
  <si>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</si>
  <si>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</si>
  <si>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</si>
  <si>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</si>
  <si>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</si>
  <si>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</si>
  <si>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</si>
  <si>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</si>
  <si>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</si>
  <si>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</si>
  <si>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</si>
  <si>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</si>
  <si>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</si>
  <si>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</si>
  <si>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</si>
  <si>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</si>
  <si>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</si>
  <si>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</si>
  <si>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</si>
  <si>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</si>
  <si>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</si>
  <si>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</si>
  <si>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</si>
  <si>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</si>
  <si>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</si>
  <si>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</si>
  <si>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</si>
  <si>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</si>
  <si>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</si>
  <si>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</si>
  <si>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</si>
  <si>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</si>
  <si>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</si>
  <si>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</si>
  <si>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</si>
  <si>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</si>
  <si>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</si>
  <si>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</si>
  <si>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</si>
  <si>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</si>
  <si>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</si>
  <si>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</si>
  <si>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</si>
  <si>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</si>
  <si>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</si>
  <si>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</si>
  <si>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</si>
  <si>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</si>
  <si>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</si>
  <si>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</si>
  <si>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</si>
  <si>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</si>
  <si>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</si>
  <si>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</si>
  <si>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</si>
  <si>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</si>
  <si>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</si>
  <si>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</si>
  <si>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</si>
  <si>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</si>
  <si>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</si>
  <si>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</si>
  <si>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</si>
  <si>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</si>
  <si>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</si>
  <si>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</si>
  <si>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</si>
  <si>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</si>
  <si>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</si>
  <si>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</si>
  <si>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</si>
  <si>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</si>
  <si>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</si>
  <si>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</si>
  <si>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</si>
  <si>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</si>
  <si>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</si>
  <si>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</si>
  <si>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</si>
  <si>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</si>
  <si>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</si>
  <si>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</si>
  <si>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</si>
  <si>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</si>
  <si>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</si>
  <si>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</si>
  <si>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</si>
  <si>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</si>
  <si>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</si>
  <si>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</si>
  <si>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</si>
  <si>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</si>
  <si>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</si>
  <si>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</si>
  <si>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</si>
  <si>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</si>
  <si>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</si>
  <si>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</si>
  <si>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</si>
  <si>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</si>
  <si>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</si>
  <si>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</si>
  <si>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</si>
  <si>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</si>
  <si>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</si>
  <si>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</si>
  <si>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</si>
  <si>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</si>
  <si>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</si>
  <si>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</si>
  <si>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</si>
  <si>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</si>
  <si>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</si>
  <si>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</si>
  <si>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</si>
  <si>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</si>
  <si>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</si>
  <si>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</si>
  <si>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</si>
  <si>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</si>
  <si>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</si>
  <si>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</si>
  <si>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</si>
  <si>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</si>
  <si>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</si>
  <si>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</si>
  <si>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</si>
  <si>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</si>
  <si>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</si>
  <si>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</si>
  <si>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</si>
  <si>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</si>
  <si>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</si>
  <si>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</si>
  <si>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</si>
  <si>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</si>
  <si>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</si>
  <si>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</si>
  <si>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</si>
  <si>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</si>
  <si>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</si>
  <si>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</si>
  <si>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</si>
  <si>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</si>
  <si>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</si>
  <si>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</si>
  <si>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</si>
  <si>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</si>
  <si>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</si>
  <si>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</si>
  <si>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</si>
  <si>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</si>
  <si>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</si>
  <si>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</si>
  <si>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</si>
  <si>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</si>
  <si>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</si>
  <si>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</si>
  <si>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</si>
  <si>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</si>
  <si>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</si>
  <si>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</si>
  <si>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</si>
  <si>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</si>
  <si>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</si>
  <si>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</si>
  <si>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</si>
  <si>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</si>
  <si>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</si>
  <si>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</si>
  <si>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</si>
  <si>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</si>
  <si>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</si>
  <si>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</si>
  <si>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</si>
  <si>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</si>
  <si>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</si>
  <si>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</si>
  <si>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</si>
  <si>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</si>
  <si>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</si>
  <si>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</si>
  <si>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</si>
  <si>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</si>
  <si>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</si>
  <si>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</si>
  <si>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</si>
  <si>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</si>
  <si>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</si>
  <si>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</si>
  <si>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</si>
  <si>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</si>
  <si>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</si>
  <si>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</si>
  <si>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</si>
  <si>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</si>
  <si>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</si>
  <si>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</si>
  <si>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</si>
  <si>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</si>
  <si>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</si>
  <si>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</si>
  <si>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</si>
  <si>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</si>
  <si>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</si>
  <si>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</si>
  <si>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</si>
  <si>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</si>
  <si>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</si>
  <si>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</si>
  <si>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</si>
  <si>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</si>
  <si>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</si>
  <si>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</si>
  <si>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</si>
  <si>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</si>
  <si>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</si>
  <si>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</si>
  <si>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</si>
  <si>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</si>
  <si>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</si>
  <si>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</si>
  <si>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</si>
  <si>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</si>
  <si>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</si>
  <si>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</si>
  <si>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</si>
  <si>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</si>
  <si>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</si>
  <si>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</si>
  <si>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</si>
  <si>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</si>
  <si>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</si>
  <si>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</si>
  <si>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</si>
  <si>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</si>
  <si>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</si>
  <si>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</si>
  <si>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</si>
  <si>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</si>
  <si>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</si>
  <si>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</si>
  <si>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</si>
  <si>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</si>
  <si>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</si>
  <si>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</si>
  <si>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</si>
  <si>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</si>
  <si>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</si>
  <si>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</si>
  <si>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</si>
  <si>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</si>
  <si>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</si>
  <si>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</si>
  <si>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</si>
  <si>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</si>
  <si>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</si>
  <si>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</si>
  <si>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</si>
  <si>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</si>
  <si>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</si>
  <si>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</si>
  <si>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</si>
  <si>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</si>
  <si>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</si>
  <si>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</si>
  <si>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</si>
  <si>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</si>
  <si>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</si>
  <si>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</si>
  <si>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</si>
  <si>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</si>
  <si>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</si>
  <si>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</si>
  <si>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</si>
  <si>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</si>
  <si>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</si>
  <si>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</si>
  <si>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</si>
  <si>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</si>
  <si>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</si>
  <si>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</si>
  <si>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</si>
  <si>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</si>
  <si>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</si>
  <si>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</si>
  <si>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</si>
  <si>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</si>
  <si>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</si>
  <si>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</si>
  <si>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</si>
  <si>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</si>
  <si>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</si>
  <si>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</si>
  <si>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</si>
  <si>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</si>
  <si>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</si>
  <si>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</si>
  <si>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</si>
  <si>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</si>
  <si>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</si>
  <si>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</si>
  <si>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</si>
  <si>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</si>
  <si>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</si>
  <si>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</si>
  <si>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</si>
  <si>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</si>
  <si>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</si>
  <si>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</si>
  <si>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</si>
  <si>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</si>
  <si>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</si>
  <si>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</si>
  <si>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</si>
  <si>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</si>
  <si>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</si>
  <si>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</si>
  <si>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</si>
  <si>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</si>
  <si>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</si>
  <si>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</si>
  <si>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</si>
  <si>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</si>
  <si>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</si>
  <si>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</si>
  <si>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</si>
  <si>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</si>
  <si>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</si>
  <si>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</si>
  <si>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</si>
  <si>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</si>
  <si>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</si>
  <si>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</si>
  <si>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</si>
  <si>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</si>
  <si>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</si>
  <si>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</si>
  <si>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</si>
  <si>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</si>
  <si>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</si>
  <si>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</si>
  <si>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</si>
  <si>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</si>
  <si>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</si>
  <si>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</si>
  <si>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</si>
  <si>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</si>
  <si>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</si>
  <si>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</si>
  <si>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</si>
  <si>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</si>
  <si>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</si>
  <si>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</si>
  <si>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</si>
  <si>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</si>
  <si>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</si>
  <si>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</si>
  <si>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</si>
  <si>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</si>
  <si>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</si>
  <si>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</si>
  <si>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</si>
  <si>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</si>
  <si>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</si>
  <si>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</si>
  <si>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</si>
  <si>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</si>
  <si>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</si>
  <si>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</si>
  <si>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</si>
  <si>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</si>
  <si>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</si>
  <si>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</si>
  <si>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</si>
  <si>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</si>
  <si>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</si>
  <si>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</si>
  <si>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</si>
  <si>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</si>
  <si>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</si>
  <si>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</si>
  <si>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</si>
  <si>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</si>
  <si>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</si>
  <si>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</si>
  <si>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</si>
  <si>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</si>
  <si>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</si>
  <si>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</si>
  <si>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</si>
  <si>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</si>
  <si>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</si>
  <si>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</si>
  <si>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</si>
  <si>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</si>
  <si>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</si>
  <si>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</si>
  <si>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</si>
  <si>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</si>
  <si>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</si>
  <si>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</si>
  <si>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</si>
  <si>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</si>
  <si>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</si>
  <si>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</si>
  <si>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</si>
  <si>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</si>
  <si>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</si>
  <si>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</si>
  <si>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</si>
  <si>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</si>
  <si>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</si>
  <si>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</si>
  <si>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</si>
  <si>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</si>
  <si>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</si>
  <si>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</si>
  <si>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</si>
  <si>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</si>
  <si>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</si>
  <si>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</si>
  <si>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</si>
  <si>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</si>
  <si>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</si>
  <si>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</si>
  <si>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</si>
  <si>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</si>
  <si>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</si>
  <si>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</si>
  <si>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</si>
  <si>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</si>
  <si>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</si>
  <si>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</si>
  <si>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</si>
  <si>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</si>
  <si>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</si>
  <si>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</si>
  <si>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</si>
  <si>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</si>
  <si>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</si>
  <si>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</si>
  <si>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</si>
  <si>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</si>
  <si>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</si>
  <si>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</si>
  <si>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</si>
  <si>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</si>
  <si>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</si>
  <si>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</si>
  <si>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</si>
  <si>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</si>
  <si>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</si>
  <si>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</si>
  <si>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</si>
  <si>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</si>
  <si>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</si>
  <si>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</si>
  <si>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</si>
  <si>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</si>
  <si>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</si>
  <si>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</si>
  <si>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</si>
  <si>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</si>
  <si>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</si>
  <si>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</si>
  <si>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</si>
  <si>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</si>
  <si>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</si>
  <si>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</si>
  <si>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</si>
  <si>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</si>
  <si>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</si>
  <si>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</si>
  <si>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</si>
  <si>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</si>
  <si>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</si>
  <si>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</si>
  <si>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</si>
  <si>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</si>
  <si>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</si>
  <si>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</si>
  <si>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</si>
  <si>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</si>
  <si>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</si>
  <si>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</si>
  <si>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</si>
  <si>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</si>
  <si>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</si>
  <si>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</si>
  <si>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</si>
  <si>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</si>
  <si>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</si>
  <si>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</si>
  <si>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</si>
  <si>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</si>
  <si>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</si>
  <si>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</si>
  <si>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</si>
  <si>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</si>
  <si>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</si>
  <si>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</si>
  <si>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</si>
  <si>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</si>
  <si>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</si>
  <si>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</si>
  <si>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</si>
  <si>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</si>
  <si>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</si>
  <si>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</si>
  <si>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</si>
  <si>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</si>
  <si>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</si>
  <si>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</si>
  <si>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</si>
  <si>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</si>
  <si>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</si>
  <si>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</si>
  <si>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</si>
  <si>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</si>
  <si>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</si>
  <si>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</si>
  <si>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</si>
  <si>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</si>
  <si>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</si>
  <si>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</si>
  <si>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</si>
  <si>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</si>
  <si>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</si>
  <si>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</si>
  <si>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</si>
  <si>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</si>
  <si>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</si>
  <si>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</si>
  <si>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</si>
  <si>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</si>
  <si>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</si>
  <si>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</si>
  <si>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</si>
  <si>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</si>
  <si>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</si>
  <si>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</si>
  <si>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</si>
  <si>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</si>
  <si>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</si>
  <si>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</si>
  <si>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</si>
  <si>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</si>
  <si>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</si>
  <si>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</si>
  <si>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</si>
  <si>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</si>
  <si>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</si>
  <si>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</si>
  <si>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</si>
  <si>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</si>
  <si>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</si>
  <si>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</si>
  <si>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</si>
  <si>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</si>
  <si>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</si>
  <si>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</si>
  <si>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</si>
  <si>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</si>
  <si>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</si>
  <si>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</si>
  <si>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</si>
  <si>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</si>
  <si>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</si>
  <si>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</si>
  <si>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</si>
  <si>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</si>
  <si>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</si>
  <si>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</si>
  <si>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</si>
  <si>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</si>
  <si>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</si>
  <si>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</si>
  <si>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</si>
  <si>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</si>
  <si>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</si>
  <si>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</si>
  <si>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</si>
  <si>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</si>
  <si>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</si>
  <si>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</si>
  <si>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</si>
  <si>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</si>
  <si>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</si>
  <si>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</si>
  <si>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</si>
  <si>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</si>
  <si>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</si>
  <si>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</si>
  <si>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</si>
  <si>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</si>
  <si>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</si>
  <si>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</si>
  <si>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</si>
  <si>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</si>
  <si>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</si>
  <si>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</si>
  <si>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</si>
  <si>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</si>
  <si>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</si>
  <si>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</si>
  <si>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</si>
  <si>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</si>
  <si>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</si>
  <si>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</si>
  <si>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</si>
  <si>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</si>
  <si>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</si>
  <si>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</si>
  <si>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</si>
  <si>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</si>
  <si>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</si>
  <si>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</si>
  <si>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</si>
  <si>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</si>
  <si>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</si>
  <si>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</si>
  <si>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</si>
  <si>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</si>
  <si>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</si>
  <si>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</si>
  <si>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</si>
  <si>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</si>
  <si>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</si>
  <si>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</si>
  <si>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</si>
  <si>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</si>
  <si>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</si>
  <si>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</si>
  <si>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</si>
  <si>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</si>
  <si>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</si>
  <si>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</si>
  <si>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</si>
  <si>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</si>
  <si>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</si>
  <si>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</si>
  <si>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</si>
  <si>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</si>
  <si>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</si>
  <si>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</si>
  <si>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</si>
  <si>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</si>
  <si>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</si>
  <si>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</si>
  <si>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</si>
  <si>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</si>
  <si>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</si>
  <si>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</si>
  <si>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</si>
  <si>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</si>
  <si>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</si>
  <si>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</si>
  <si>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</si>
  <si>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</si>
  <si>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</si>
  <si>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</si>
  <si>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</si>
  <si>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</si>
  <si>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</si>
  <si>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</si>
  <si>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</si>
  <si>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</si>
  <si>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</si>
  <si>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</si>
  <si>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</si>
  <si>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</si>
  <si>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</si>
  <si>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</si>
  <si>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</si>
  <si>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</si>
  <si>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</si>
  <si>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</si>
  <si>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</si>
  <si>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</si>
  <si>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</si>
  <si>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</si>
  <si>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</si>
  <si>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</si>
  <si>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</si>
  <si>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</si>
  <si>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</si>
  <si>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</si>
  <si>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</si>
  <si>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</si>
  <si>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</si>
  <si>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</si>
  <si>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</si>
  <si>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</si>
  <si>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</si>
  <si>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</si>
  <si>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</si>
  <si>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</si>
  <si>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</si>
  <si>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</si>
  <si>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</si>
  <si>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</si>
  <si>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</si>
  <si>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</si>
  <si>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</si>
  <si>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</si>
  <si>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</si>
  <si>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</si>
  <si>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</si>
  <si>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</si>
  <si>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</si>
  <si>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</si>
  <si>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</si>
  <si>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</si>
  <si>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</si>
  <si>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</si>
  <si>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</si>
  <si>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</si>
  <si>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</si>
  <si>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</si>
  <si>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</si>
  <si>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</si>
  <si>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</si>
  <si>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</si>
  <si>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</si>
  <si>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</si>
  <si>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</si>
  <si>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</si>
  <si>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</si>
  <si>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</si>
  <si>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</si>
  <si>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</si>
  <si>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</si>
  <si>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</si>
  <si>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</si>
  <si>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</si>
  <si>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</si>
  <si>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</si>
  <si>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</si>
  <si>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</si>
  <si>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</si>
  <si>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</si>
  <si>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</si>
  <si>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</si>
  <si>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</si>
  <si>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</si>
  <si>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</si>
  <si>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</si>
  <si>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</si>
  <si>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</si>
  <si>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</si>
  <si>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</si>
  <si>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</si>
  <si>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</si>
  <si>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</si>
  <si>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</si>
  <si>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</si>
  <si>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</si>
  <si>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</si>
  <si>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</si>
  <si>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</si>
  <si>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</si>
  <si>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</si>
  <si>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</si>
  <si>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</si>
  <si>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</si>
  <si>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</si>
  <si>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</si>
  <si>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</si>
  <si>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</si>
  <si>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</si>
  <si>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</si>
  <si>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</si>
  <si>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</si>
  <si>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</si>
  <si>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</si>
  <si>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</si>
  <si>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</si>
  <si>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</si>
  <si>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</si>
  <si>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</si>
  <si>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</si>
  <si>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</si>
  <si>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</si>
  <si>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</si>
  <si>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</si>
  <si>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</si>
  <si>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</si>
  <si>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</si>
  <si>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</si>
  <si>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</si>
  <si>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</si>
  <si>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</si>
  <si>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</si>
  <si>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</si>
  <si>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</si>
  <si>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</si>
  <si>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</si>
  <si>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</si>
  <si>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</si>
  <si>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</si>
  <si>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</si>
  <si>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</si>
  <si>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</si>
  <si>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</si>
  <si>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</si>
  <si>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</si>
  <si>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</si>
  <si>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</si>
  <si>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</si>
  <si>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</si>
  <si>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</si>
  <si>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</si>
  <si>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</si>
  <si>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</si>
  <si>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</si>
  <si>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</si>
  <si>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</si>
  <si>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</si>
  <si>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</si>
  <si>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</si>
  <si>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</si>
  <si>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</si>
  <si>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</si>
  <si>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</si>
  <si>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</si>
  <si>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</si>
  <si>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</si>
  <si>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</si>
  <si>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</si>
  <si>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</si>
  <si>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</si>
  <si>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</si>
  <si>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……………………………………………………………</t>
  </si>
  <si>
    <t>Kemi Adeosun</t>
  </si>
  <si>
    <t>Hon. Minister of Finance</t>
  </si>
  <si>
    <t>Abuja. Nigeria.</t>
  </si>
  <si>
    <t>v</t>
  </si>
  <si>
    <t>Cost of Collections - FIRS</t>
  </si>
  <si>
    <t>Cost of Collection - DPR</t>
  </si>
  <si>
    <t>₦</t>
  </si>
  <si>
    <t>Summary of Gross Revenue Allocation by Federation Account Allocation Committee for the Month of March, 2018 Shared in April, 2018</t>
  </si>
  <si>
    <t>Refund FIRS/NCS</t>
  </si>
  <si>
    <t>Distribution of Revenue Allocation to FGN by Federation Account Allocation Committee for the Month of March, 2018 Shared in April, 2018</t>
  </si>
  <si>
    <r>
      <t xml:space="preserve">Source: </t>
    </r>
    <r>
      <rPr>
        <b/>
        <sz val="14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</si>
  <si>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4"/>
        <rFont val="Times New Roman"/>
        <family val="1"/>
      </rPr>
      <t>www.fmf.gov.ng</t>
    </r>
    <r>
      <rPr>
        <b/>
        <sz val="14"/>
        <rFont val="Times New Roman"/>
        <family val="1"/>
      </rPr>
      <t xml:space="preserve"> and Office of Accountant-General of the Federation website </t>
    </r>
    <r>
      <rPr>
        <b/>
        <u/>
        <sz val="14"/>
        <rFont val="Times New Roman"/>
        <family val="1"/>
      </rPr>
      <t>www.oagf.gov.ng</t>
    </r>
    <r>
      <rPr>
        <b/>
        <sz val="14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4"/>
        <rFont val="Times New Roman"/>
        <family val="1"/>
      </rPr>
      <t>www.budgetoffice.gov.ng</t>
    </r>
    <r>
      <rPr>
        <b/>
        <sz val="14"/>
        <rFont val="Times New Roman"/>
        <family val="1"/>
      </rPr>
      <t xml:space="preserve"> also contains information about the Budget.</t>
    </r>
  </si>
  <si>
    <t>10 (4 + 5 +6+7+8+9)</t>
  </si>
  <si>
    <t>Distribution of Revenue Allocation to State Governments by Federation Account Allocation Committee for the month of March,2018 Shared in April, 2018</t>
  </si>
  <si>
    <t>16=6+11+12+13+14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</si>
  <si>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</t>
    </r>
  </si>
  <si>
    <t>17=10+11+12+13+14+15</t>
  </si>
  <si>
    <t>Office of the Accountant-General of the Federation</t>
  </si>
  <si>
    <t>Federal Ministry of Finance, Abuja.</t>
  </si>
  <si>
    <t>FCT, ABUJA</t>
  </si>
  <si>
    <t>Total LGCs</t>
  </si>
  <si>
    <t>Source: Office of the Accountant-General of the Federation</t>
  </si>
  <si>
    <t>Summary of Distribution of Revenue Allocation to Local Government Councils by Federation Account Allocation Committee for the month of March, 2018 Shared in April, 2018</t>
  </si>
  <si>
    <t>10(3+4+5+6+7+8+9)</t>
  </si>
  <si>
    <t>Distribution of '₦19.260Billion from FOREX Equalization</t>
  </si>
  <si>
    <t>Distribution of ₦22.499Billion from FOREX Equalization</t>
  </si>
  <si>
    <t>Distribution of ₦19.260Billion from FOREX Equalization</t>
  </si>
  <si>
    <t>Distribution of ₦20.768Billion from FOREX Equalization</t>
  </si>
  <si>
    <t>Additional Distribution of ₦11.269Billion from NNPC</t>
  </si>
  <si>
    <t>Additional Distribution of '₦11.269Billion from NNPC</t>
  </si>
  <si>
    <t>Distribution of Revenue Allocation to Local Government Councils by Federation Account Allocation Committee for the Month of March, 2018 Shared in April,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</si>
</sst>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  <numFmt numFmtId="167" formatCode="_(* #,##0.00_);_(* \(#,##0.00\);_(* &quot;-&quot;_);_(@_)"/>
  </numFmts>
  <fonts count="3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</font>
    <font>
      <b/>
      <sz val="14"/>
      <name val="Arial"/>
      <family val="2"/>
    </font>
    <font>
      <b/>
      <u/>
      <sz val="20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172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164" fontId="0" fillId="0" borderId="2" xfId="1" applyFont="1" applyBorder="1"/>
    <xf numFmtId="164" fontId="0" fillId="0" borderId="2" xfId="0" applyNumberFormat="1" applyBorder="1"/>
    <xf numFmtId="164" fontId="2" fillId="0" borderId="2" xfId="0" applyNumberFormat="1" applyFont="1" applyBorder="1"/>
    <xf numFmtId="164" fontId="2" fillId="0" borderId="5" xfId="1" applyFont="1" applyBorder="1"/>
    <xf numFmtId="0" fontId="0" fillId="2" borderId="0" xfId="0" applyFill="1"/>
    <xf numFmtId="1" fontId="0" fillId="0" borderId="2" xfId="0" applyNumberFormat="1" applyBorder="1"/>
    <xf numFmtId="0" fontId="2" fillId="0" borderId="2" xfId="0" applyFont="1" applyBorder="1"/>
    <xf numFmtId="164" fontId="2" fillId="0" borderId="2" xfId="1" applyFont="1" applyBorder="1"/>
    <xf numFmtId="0" fontId="0" fillId="0" borderId="4" xfId="0" applyBorder="1"/>
    <xf numFmtId="0" fontId="0" fillId="0" borderId="7" xfId="0" applyBorder="1"/>
    <xf numFmtId="0" fontId="0" fillId="0" borderId="0" xfId="0" applyFill="1"/>
    <xf numFmtId="0" fontId="0" fillId="0" borderId="2" xfId="0" applyFill="1" applyBorder="1"/>
    <xf numFmtId="164" fontId="2" fillId="0" borderId="4" xfId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2" fillId="0" borderId="7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164" fontId="0" fillId="0" borderId="0" xfId="0" applyNumberFormat="1"/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15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6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164" fontId="15" fillId="0" borderId="0" xfId="1" applyFont="1" applyBorder="1" applyAlignment="1"/>
    <xf numFmtId="164" fontId="15" fillId="0" borderId="0" xfId="1" applyFont="1" applyBorder="1" applyAlignment="1">
      <alignment horizontal="center"/>
    </xf>
    <xf numFmtId="0" fontId="8" fillId="0" borderId="2" xfId="0" applyFont="1" applyBorder="1"/>
    <xf numFmtId="43" fontId="10" fillId="0" borderId="0" xfId="0" applyNumberFormat="1" applyFont="1" applyAlignment="1">
      <alignment horizontal="right"/>
    </xf>
    <xf numFmtId="164" fontId="15" fillId="0" borderId="0" xfId="1" applyFont="1" applyAlignment="1">
      <alignment horizontal="center"/>
    </xf>
    <xf numFmtId="0" fontId="18" fillId="0" borderId="0" xfId="0" applyFont="1"/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/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quotePrefix="1" applyFont="1" applyBorder="1" applyAlignment="1">
      <alignment horizontal="center"/>
    </xf>
    <xf numFmtId="164" fontId="19" fillId="0" borderId="0" xfId="1" applyFont="1" applyBorder="1" applyAlignment="1"/>
    <xf numFmtId="0" fontId="8" fillId="0" borderId="2" xfId="0" applyFont="1" applyBorder="1" applyAlignment="1">
      <alignment wrapText="1"/>
    </xf>
    <xf numFmtId="0" fontId="20" fillId="0" borderId="6" xfId="0" quotePrefix="1" applyFont="1" applyBorder="1" applyAlignment="1">
      <alignment horizontal="center"/>
    </xf>
    <xf numFmtId="0" fontId="20" fillId="0" borderId="2" xfId="0" quotePrefix="1" applyFont="1" applyBorder="1" applyAlignment="1">
      <alignment horizontal="center"/>
    </xf>
    <xf numFmtId="43" fontId="15" fillId="0" borderId="0" xfId="0" applyNumberFormat="1" applyFont="1" applyAlignment="1">
      <alignment horizontal="right"/>
    </xf>
    <xf numFmtId="165" fontId="12" fillId="0" borderId="11" xfId="2" applyNumberFormat="1" applyFont="1" applyFill="1" applyBorder="1" applyAlignment="1">
      <alignment horizontal="right" wrapText="1"/>
    </xf>
    <xf numFmtId="164" fontId="21" fillId="0" borderId="2" xfId="1" applyFont="1" applyFill="1" applyBorder="1" applyAlignment="1">
      <alignment horizontal="right" wrapText="1"/>
    </xf>
    <xf numFmtId="164" fontId="22" fillId="0" borderId="2" xfId="1" applyFont="1" applyFill="1" applyBorder="1" applyAlignment="1">
      <alignment horizontal="right" wrapText="1"/>
    </xf>
    <xf numFmtId="164" fontId="23" fillId="0" borderId="2" xfId="1" applyFont="1" applyFill="1" applyBorder="1" applyAlignment="1"/>
    <xf numFmtId="0" fontId="24" fillId="0" borderId="0" xfId="0" applyFont="1"/>
    <xf numFmtId="0" fontId="25" fillId="0" borderId="2" xfId="0" applyFont="1" applyBorder="1" applyAlignment="1">
      <alignment horizontal="center"/>
    </xf>
    <xf numFmtId="0" fontId="24" fillId="0" borderId="0" xfId="0" applyFont="1" applyBorder="1"/>
    <xf numFmtId="0" fontId="25" fillId="0" borderId="2" xfId="0" applyFont="1" applyBorder="1" applyAlignment="1">
      <alignment horizontal="center" wrapText="1"/>
    </xf>
    <xf numFmtId="0" fontId="24" fillId="0" borderId="2" xfId="0" applyFont="1" applyBorder="1"/>
    <xf numFmtId="164" fontId="24" fillId="0" borderId="0" xfId="0" applyNumberFormat="1" applyFont="1"/>
    <xf numFmtId="0" fontId="24" fillId="0" borderId="0" xfId="0" applyFont="1" applyAlignment="1">
      <alignment horizontal="right"/>
    </xf>
    <xf numFmtId="43" fontId="24" fillId="0" borderId="0" xfId="0" applyNumberFormat="1" applyFont="1"/>
    <xf numFmtId="0" fontId="25" fillId="0" borderId="0" xfId="0" applyFont="1"/>
    <xf numFmtId="0" fontId="23" fillId="0" borderId="0" xfId="0" applyFont="1"/>
    <xf numFmtId="0" fontId="29" fillId="0" borderId="2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3" fillId="0" borderId="0" xfId="0" applyFont="1" applyBorder="1"/>
    <xf numFmtId="0" fontId="29" fillId="0" borderId="2" xfId="0" applyFont="1" applyBorder="1" applyAlignment="1">
      <alignment horizontal="center" wrapText="1"/>
    </xf>
    <xf numFmtId="0" fontId="29" fillId="0" borderId="8" xfId="0" applyFont="1" applyFill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3" fillId="0" borderId="2" xfId="0" applyFont="1" applyBorder="1"/>
    <xf numFmtId="0" fontId="29" fillId="0" borderId="6" xfId="0" quotePrefix="1" applyFont="1" applyBorder="1" applyAlignment="1">
      <alignment horizontal="center"/>
    </xf>
    <xf numFmtId="0" fontId="29" fillId="0" borderId="0" xfId="0" quotePrefix="1" applyFont="1" applyBorder="1" applyAlignment="1">
      <alignment horizontal="center"/>
    </xf>
    <xf numFmtId="0" fontId="23" fillId="0" borderId="2" xfId="0" applyFont="1" applyBorder="1" applyAlignment="1"/>
    <xf numFmtId="164" fontId="23" fillId="0" borderId="7" xfId="1" applyFont="1" applyBorder="1"/>
    <xf numFmtId="164" fontId="23" fillId="0" borderId="2" xfId="1" applyFont="1" applyBorder="1"/>
    <xf numFmtId="164" fontId="23" fillId="0" borderId="0" xfId="1" applyFont="1" applyBorder="1"/>
    <xf numFmtId="164" fontId="23" fillId="0" borderId="0" xfId="0" applyNumberFormat="1" applyFont="1" applyBorder="1"/>
    <xf numFmtId="0" fontId="29" fillId="0" borderId="6" xfId="0" applyFont="1" applyBorder="1" applyAlignment="1"/>
    <xf numFmtId="164" fontId="29" fillId="0" borderId="0" xfId="1" applyFont="1" applyBorder="1"/>
    <xf numFmtId="164" fontId="23" fillId="0" borderId="0" xfId="0" applyNumberFormat="1" applyFont="1"/>
    <xf numFmtId="164" fontId="23" fillId="0" borderId="0" xfId="0" applyNumberFormat="1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43" fontId="23" fillId="0" borderId="0" xfId="0" applyNumberFormat="1" applyFont="1" applyBorder="1"/>
    <xf numFmtId="0" fontId="23" fillId="0" borderId="0" xfId="0" applyFont="1" applyFill="1" applyBorder="1"/>
    <xf numFmtId="43" fontId="23" fillId="0" borderId="0" xfId="0" applyNumberFormat="1" applyFont="1"/>
    <xf numFmtId="0" fontId="29" fillId="0" borderId="0" xfId="0" applyFont="1"/>
    <xf numFmtId="164" fontId="29" fillId="0" borderId="12" xfId="1" applyFont="1" applyBorder="1"/>
    <xf numFmtId="0" fontId="29" fillId="0" borderId="4" xfId="0" applyFont="1" applyBorder="1" applyAlignment="1">
      <alignment vertical="center"/>
    </xf>
    <xf numFmtId="0" fontId="19" fillId="0" borderId="0" xfId="0" applyFont="1" applyBorder="1" applyAlignment="1"/>
    <xf numFmtId="0" fontId="20" fillId="0" borderId="0" xfId="0" quotePrefix="1" applyFont="1" applyBorder="1" applyAlignment="1">
      <alignment horizontal="center"/>
    </xf>
    <xf numFmtId="164" fontId="23" fillId="0" borderId="0" xfId="1" applyFont="1" applyFill="1" applyBorder="1" applyAlignment="1"/>
    <xf numFmtId="164" fontId="22" fillId="0" borderId="0" xfId="1" applyFont="1" applyFill="1" applyBorder="1" applyAlignment="1">
      <alignment horizontal="right" wrapText="1"/>
    </xf>
    <xf numFmtId="0" fontId="30" fillId="0" borderId="0" xfId="0" applyFont="1" applyAlignment="1">
      <alignment horizontal="center"/>
    </xf>
    <xf numFmtId="39" fontId="24" fillId="0" borderId="2" xfId="0" applyNumberFormat="1" applyFont="1" applyBorder="1"/>
    <xf numFmtId="37" fontId="24" fillId="0" borderId="2" xfId="0" applyNumberFormat="1" applyFont="1" applyBorder="1" applyAlignment="1">
      <alignment horizontal="center"/>
    </xf>
    <xf numFmtId="164" fontId="24" fillId="0" borderId="2" xfId="1" applyFont="1" applyBorder="1"/>
    <xf numFmtId="164" fontId="24" fillId="0" borderId="2" xfId="0" applyNumberFormat="1" applyFont="1" applyBorder="1"/>
    <xf numFmtId="40" fontId="24" fillId="0" borderId="2" xfId="0" applyNumberFormat="1" applyFont="1" applyBorder="1"/>
    <xf numFmtId="164" fontId="25" fillId="0" borderId="2" xfId="0" applyNumberFormat="1" applyFont="1" applyBorder="1"/>
    <xf numFmtId="164" fontId="25" fillId="0" borderId="3" xfId="0" applyNumberFormat="1" applyFont="1" applyBorder="1"/>
    <xf numFmtId="164" fontId="24" fillId="0" borderId="3" xfId="1" applyFont="1" applyBorder="1"/>
    <xf numFmtId="0" fontId="24" fillId="0" borderId="2" xfId="0" applyFont="1" applyBorder="1" applyAlignment="1">
      <alignment horizontal="center"/>
    </xf>
    <xf numFmtId="164" fontId="25" fillId="0" borderId="5" xfId="1" applyFont="1" applyBorder="1"/>
    <xf numFmtId="166" fontId="34" fillId="0" borderId="2" xfId="1" applyNumberFormat="1" applyFont="1" applyBorder="1" applyAlignment="1">
      <alignment horizontal="left"/>
    </xf>
    <xf numFmtId="166" fontId="34" fillId="0" borderId="2" xfId="1" applyNumberFormat="1" applyFont="1" applyBorder="1" applyAlignment="1">
      <alignment horizontal="left" vertical="top"/>
    </xf>
    <xf numFmtId="164" fontId="34" fillId="0" borderId="2" xfId="1" applyFont="1" applyBorder="1" applyAlignment="1">
      <alignment horizontal="left" vertical="top"/>
    </xf>
    <xf numFmtId="164" fontId="34" fillId="0" borderId="2" xfId="1" applyFont="1" applyBorder="1" applyAlignment="1">
      <alignment horizontal="center"/>
    </xf>
    <xf numFmtId="164" fontId="34" fillId="0" borderId="2" xfId="1" applyFont="1" applyBorder="1"/>
    <xf numFmtId="164" fontId="34" fillId="0" borderId="2" xfId="1" applyFont="1" applyBorder="1" applyAlignment="1">
      <alignment wrapText="1"/>
    </xf>
    <xf numFmtId="164" fontId="34" fillId="0" borderId="2" xfId="1" applyFont="1" applyBorder="1" applyAlignment="1">
      <alignment horizontal="center" wrapText="1"/>
    </xf>
    <xf numFmtId="0" fontId="26" fillId="0" borderId="6" xfId="0" quotePrefix="1" applyFont="1" applyBorder="1" applyAlignment="1">
      <alignment horizontal="center"/>
    </xf>
    <xf numFmtId="166" fontId="23" fillId="0" borderId="2" xfId="1" applyNumberFormat="1" applyFont="1" applyBorder="1" applyAlignment="1">
      <alignment horizontal="left"/>
    </xf>
    <xf numFmtId="166" fontId="23" fillId="0" borderId="2" xfId="1" applyNumberFormat="1" applyFont="1" applyBorder="1"/>
    <xf numFmtId="164" fontId="29" fillId="0" borderId="2" xfId="1" applyFont="1" applyBorder="1"/>
    <xf numFmtId="0" fontId="31" fillId="0" borderId="4" xfId="0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31" fillId="0" borderId="4" xfId="0" applyFont="1" applyBorder="1" applyAlignment="1">
      <alignment vertical="top" wrapText="1"/>
    </xf>
    <xf numFmtId="164" fontId="14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167" fontId="23" fillId="0" borderId="7" xfId="1" applyNumberFormat="1" applyFont="1" applyBorder="1"/>
    <xf numFmtId="167" fontId="23" fillId="0" borderId="7" xfId="1" applyNumberFormat="1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43" fontId="0" fillId="0" borderId="0" xfId="0" applyNumberFormat="1"/>
    <xf numFmtId="0" fontId="2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26" fillId="0" borderId="6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4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164" fontId="33" fillId="0" borderId="6" xfId="1" applyFont="1" applyBorder="1" applyAlignment="1">
      <alignment horizontal="center"/>
    </xf>
    <xf numFmtId="164" fontId="33" fillId="0" borderId="9" xfId="1" applyFont="1" applyBorder="1" applyAlignment="1">
      <alignment horizontal="center"/>
    </xf>
    <xf numFmtId="164" fontId="33" fillId="0" borderId="3" xfId="1" applyFont="1" applyBorder="1" applyAlignment="1">
      <alignment horizontal="center"/>
    </xf>
    <xf numFmtId="0" fontId="35" fillId="0" borderId="2" xfId="0" applyFont="1" applyBorder="1" applyAlignment="1">
      <alignment horizontal="center" wrapText="1"/>
    </xf>
    <xf numFmtId="166" fontId="23" fillId="0" borderId="2" xfId="1" applyNumberFormat="1" applyFont="1" applyBorder="1" applyAlignment="1">
      <alignment horizontal="center"/>
    </xf>
    <xf numFmtId="164" fontId="34" fillId="0" borderId="6" xfId="1" applyFont="1" applyBorder="1" applyAlignment="1">
      <alignment horizontal="left"/>
    </xf>
    <xf numFmtId="164" fontId="34" fillId="0" borderId="9" xfId="1" applyFont="1" applyBorder="1" applyAlignment="1">
      <alignment horizontal="left"/>
    </xf>
    <xf numFmtId="164" fontId="34" fillId="0" borderId="3" xfId="1" applyFont="1" applyBorder="1" applyAlignment="1">
      <alignment horizontal="left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/>
  <cols>
    <col min="2" max="2" width="23" bestFit="1" customWidth="1"/>
    <col min="6" max="6" width="24.54296875" customWidth="1"/>
  </cols>
  <sheetData>
    <row r="1" spans="1:8" ht="23.15" customHeight="1">
      <c r="B1">
        <f ca="1">MONTH(NOW())</f>
        <v>5</v>
      </c>
      <c r="C1">
        <f ca="1">YEAR(NOW())</f>
        <v>2018</v>
      </c>
    </row>
    <row r="2" spans="1:8" ht="23.15" customHeight="1"/>
    <row r="3" spans="1:8" ht="23.15" customHeight="1">
      <c r="B3" t="s">
        <v>798</v>
      </c>
      <c r="F3" t="s">
        <v>799</v>
      </c>
    </row>
    <row r="4" spans="1:8" ht="23.15" customHeight="1">
      <c r="B4" t="s">
        <v>795</v>
      </c>
      <c r="C4" t="s">
        <v>796</v>
      </c>
      <c r="D4" t="s">
        <v>797</v>
      </c>
      <c r="F4" t="s">
        <v>795</v>
      </c>
      <c r="G4" t="s">
        <v>796</v>
      </c>
      <c r="H4" t="s">
        <v>797</v>
      </c>
    </row>
    <row r="5" spans="1:8" ht="23.15" customHeight="1">
      <c r="B5" s="25" t="e">
        <f>IF(G5=1,F5-1,F5)</f>
        <v>#REF!</v>
      </c>
      <c r="C5" s="2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>
      <c r="B6" s="27" t="e">
        <f>LOOKUP(C5,A8:B19)</f>
        <v>#REF!</v>
      </c>
      <c r="F6" s="27" t="e">
        <f>IF(G5=1,LOOKUP(G5,E8:F19),LOOKUP(G5,A8:B19))</f>
        <v>#REF!</v>
      </c>
    </row>
    <row r="8" spans="1:8">
      <c r="A8">
        <v>1</v>
      </c>
      <c r="B8" s="28" t="e">
        <f>D8&amp;"-"&amp;RIGHT(B$5,2)</f>
        <v>#REF!</v>
      </c>
      <c r="D8" s="26" t="s">
        <v>808</v>
      </c>
      <c r="E8">
        <v>1</v>
      </c>
      <c r="F8" s="28" t="e">
        <f>D8&amp;"-"&amp;RIGHT(F$5,2)</f>
        <v>#REF!</v>
      </c>
    </row>
    <row r="9" spans="1:8">
      <c r="A9">
        <v>2</v>
      </c>
      <c r="B9" s="28" t="e">
        <f t="shared" ref="B9:B19" si="0">D9&amp;"-"&amp;RIGHT(B$5,2)</f>
        <v>#REF!</v>
      </c>
      <c r="D9" s="26" t="s">
        <v>809</v>
      </c>
      <c r="E9">
        <v>2</v>
      </c>
      <c r="F9" s="28" t="e">
        <f t="shared" ref="F9:F19" si="1">D9&amp;"-"&amp;RIGHT(F$5,2)</f>
        <v>#REF!</v>
      </c>
    </row>
    <row r="10" spans="1:8">
      <c r="A10">
        <v>3</v>
      </c>
      <c r="B10" s="28" t="e">
        <f t="shared" si="0"/>
        <v>#REF!</v>
      </c>
      <c r="D10" s="26" t="s">
        <v>810</v>
      </c>
      <c r="E10">
        <v>3</v>
      </c>
      <c r="F10" s="28" t="e">
        <f t="shared" si="1"/>
        <v>#REF!</v>
      </c>
    </row>
    <row r="11" spans="1:8">
      <c r="A11">
        <v>4</v>
      </c>
      <c r="B11" s="28" t="e">
        <f t="shared" si="0"/>
        <v>#REF!</v>
      </c>
      <c r="D11" s="26" t="s">
        <v>811</v>
      </c>
      <c r="E11">
        <v>4</v>
      </c>
      <c r="F11" s="28" t="e">
        <f t="shared" si="1"/>
        <v>#REF!</v>
      </c>
    </row>
    <row r="12" spans="1:8">
      <c r="A12">
        <v>5</v>
      </c>
      <c r="B12" s="28" t="e">
        <f t="shared" si="0"/>
        <v>#REF!</v>
      </c>
      <c r="D12" s="26" t="s">
        <v>800</v>
      </c>
      <c r="E12">
        <v>5</v>
      </c>
      <c r="F12" s="28" t="e">
        <f t="shared" si="1"/>
        <v>#REF!</v>
      </c>
    </row>
    <row r="13" spans="1:8">
      <c r="A13">
        <v>6</v>
      </c>
      <c r="B13" s="28" t="e">
        <f t="shared" si="0"/>
        <v>#REF!</v>
      </c>
      <c r="D13" s="26" t="s">
        <v>801</v>
      </c>
      <c r="E13">
        <v>6</v>
      </c>
      <c r="F13" s="28" t="e">
        <f t="shared" si="1"/>
        <v>#REF!</v>
      </c>
    </row>
    <row r="14" spans="1:8">
      <c r="A14">
        <v>7</v>
      </c>
      <c r="B14" s="28" t="e">
        <f t="shared" si="0"/>
        <v>#REF!</v>
      </c>
      <c r="D14" s="26" t="s">
        <v>802</v>
      </c>
      <c r="E14">
        <v>7</v>
      </c>
      <c r="F14" s="28" t="e">
        <f t="shared" si="1"/>
        <v>#REF!</v>
      </c>
    </row>
    <row r="15" spans="1:8">
      <c r="A15">
        <v>8</v>
      </c>
      <c r="B15" s="28" t="e">
        <f t="shared" si="0"/>
        <v>#REF!</v>
      </c>
      <c r="D15" s="26" t="s">
        <v>803</v>
      </c>
      <c r="E15">
        <v>8</v>
      </c>
      <c r="F15" s="28" t="e">
        <f t="shared" si="1"/>
        <v>#REF!</v>
      </c>
    </row>
    <row r="16" spans="1:8">
      <c r="A16">
        <v>9</v>
      </c>
      <c r="B16" s="28" t="e">
        <f t="shared" si="0"/>
        <v>#REF!</v>
      </c>
      <c r="D16" s="26" t="s">
        <v>804</v>
      </c>
      <c r="E16">
        <v>9</v>
      </c>
      <c r="F16" s="28" t="e">
        <f t="shared" si="1"/>
        <v>#REF!</v>
      </c>
    </row>
    <row r="17" spans="1:6">
      <c r="A17">
        <v>10</v>
      </c>
      <c r="B17" s="28" t="e">
        <f t="shared" si="0"/>
        <v>#REF!</v>
      </c>
      <c r="D17" s="26" t="s">
        <v>805</v>
      </c>
      <c r="E17">
        <v>10</v>
      </c>
      <c r="F17" s="28" t="e">
        <f t="shared" si="1"/>
        <v>#REF!</v>
      </c>
    </row>
    <row r="18" spans="1:6">
      <c r="A18">
        <v>11</v>
      </c>
      <c r="B18" s="28" t="e">
        <f t="shared" si="0"/>
        <v>#REF!</v>
      </c>
      <c r="D18" s="26" t="s">
        <v>806</v>
      </c>
      <c r="E18">
        <v>11</v>
      </c>
      <c r="F18" s="28" t="e">
        <f t="shared" si="1"/>
        <v>#REF!</v>
      </c>
    </row>
    <row r="19" spans="1:6">
      <c r="A19">
        <v>12</v>
      </c>
      <c r="B19" s="28" t="e">
        <f t="shared" si="0"/>
        <v>#REF!</v>
      </c>
      <c r="D19" s="26" t="s">
        <v>807</v>
      </c>
      <c r="E19">
        <v>12</v>
      </c>
      <c r="F19" s="2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"/>
  <sheetViews>
    <sheetView topLeftCell="A4" zoomScale="47" zoomScaleNormal="98" workbookViewId="0">
      <selection activeCell="I14" sqref="I14"/>
    </sheetView>
  </sheetViews>
  <sheetFormatPr defaultRowHeight="12.5"/>
  <cols>
    <col min="1" max="1" width="6.36328125" customWidth="1"/>
    <col min="2" max="2" width="40.90625" customWidth="1"/>
    <col min="3" max="3" width="28.36328125" customWidth="1"/>
    <col min="4" max="9" width="27.54296875" customWidth="1"/>
    <col min="10" max="10" width="28.453125" bestFit="1" customWidth="1"/>
    <col min="11" max="11" width="30.54296875" customWidth="1"/>
    <col min="12" max="12" width="28.90625" customWidth="1"/>
    <col min="13" max="13" width="25.36328125" customWidth="1"/>
    <col min="14" max="14" width="23.453125" bestFit="1" customWidth="1"/>
    <col min="16" max="17" width="9.08984375" hidden="1" customWidth="1"/>
  </cols>
  <sheetData>
    <row r="1" spans="1:19" ht="25">
      <c r="A1" s="132" t="s">
        <v>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29"/>
      <c r="O1" s="29"/>
      <c r="R1" s="29"/>
      <c r="S1" s="29"/>
    </row>
    <row r="2" spans="1:19" ht="18">
      <c r="D2" s="30"/>
      <c r="E2" s="30"/>
      <c r="F2" s="30"/>
      <c r="G2" s="30"/>
      <c r="H2" s="30"/>
      <c r="I2" s="30"/>
      <c r="J2" s="31"/>
      <c r="K2" s="31"/>
      <c r="L2" s="31"/>
      <c r="M2" s="31"/>
      <c r="N2" s="31"/>
      <c r="O2" s="31"/>
      <c r="P2" s="31"/>
      <c r="Q2" s="31"/>
      <c r="R2" s="31"/>
    </row>
    <row r="3" spans="1:19" ht="25">
      <c r="A3" s="133" t="s">
        <v>906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32"/>
      <c r="M3" s="32"/>
      <c r="N3" s="33"/>
      <c r="O3" s="33"/>
      <c r="P3" s="33"/>
      <c r="Q3" s="33"/>
      <c r="R3" s="33"/>
      <c r="S3" s="33"/>
    </row>
    <row r="4" spans="1:19" ht="18">
      <c r="A4" s="41"/>
      <c r="B4" s="41"/>
      <c r="C4" s="42"/>
      <c r="D4" s="43"/>
      <c r="E4" s="43"/>
      <c r="F4" s="43"/>
      <c r="G4" s="43"/>
      <c r="H4" s="43"/>
      <c r="I4" s="95"/>
      <c r="J4" s="95"/>
      <c r="K4" s="129"/>
      <c r="L4" s="18"/>
      <c r="M4" s="18"/>
    </row>
    <row r="5" spans="1:19" ht="79.5" customHeight="1">
      <c r="A5" s="94" t="s">
        <v>0</v>
      </c>
      <c r="B5" s="94" t="s">
        <v>14</v>
      </c>
      <c r="C5" s="67" t="s">
        <v>881</v>
      </c>
      <c r="D5" s="72" t="s">
        <v>923</v>
      </c>
      <c r="E5" s="72" t="s">
        <v>924</v>
      </c>
      <c r="F5" s="72" t="s">
        <v>926</v>
      </c>
      <c r="G5" s="72" t="s">
        <v>927</v>
      </c>
      <c r="H5" s="66" t="s">
        <v>882</v>
      </c>
      <c r="I5" s="66" t="s">
        <v>883</v>
      </c>
      <c r="J5" s="68"/>
      <c r="K5" s="45"/>
      <c r="L5" s="34"/>
    </row>
    <row r="6" spans="1:19" ht="18.5">
      <c r="A6" s="44"/>
      <c r="B6" s="44"/>
      <c r="C6" s="49" t="s">
        <v>905</v>
      </c>
      <c r="D6" s="49" t="s">
        <v>905</v>
      </c>
      <c r="E6" s="49" t="s">
        <v>905</v>
      </c>
      <c r="F6" s="49" t="s">
        <v>905</v>
      </c>
      <c r="G6" s="49" t="s">
        <v>905</v>
      </c>
      <c r="H6" s="49" t="s">
        <v>905</v>
      </c>
      <c r="I6" s="50" t="s">
        <v>905</v>
      </c>
      <c r="J6" s="96"/>
      <c r="K6" s="46"/>
      <c r="L6" s="35"/>
    </row>
    <row r="7" spans="1:19" ht="18">
      <c r="A7" s="38">
        <v>1</v>
      </c>
      <c r="B7" s="38" t="s">
        <v>884</v>
      </c>
      <c r="C7" s="53">
        <v>222391737172.25171</v>
      </c>
      <c r="D7" s="53">
        <v>8827553230.7900009</v>
      </c>
      <c r="E7" s="53">
        <v>10311880984.74</v>
      </c>
      <c r="F7" s="53">
        <v>9518305657.9899998</v>
      </c>
      <c r="G7" s="53">
        <v>5164920577.9399996</v>
      </c>
      <c r="H7" s="53">
        <v>12052838065.773001</v>
      </c>
      <c r="I7" s="55">
        <f>C7+D7+E7+F7+G7+H7</f>
        <v>268267235689.48471</v>
      </c>
      <c r="J7" s="97"/>
      <c r="K7" s="47"/>
      <c r="L7" s="37"/>
    </row>
    <row r="8" spans="1:19" ht="18">
      <c r="A8" s="38">
        <v>2</v>
      </c>
      <c r="B8" s="38" t="s">
        <v>885</v>
      </c>
      <c r="C8" s="53">
        <v>112800061071.423</v>
      </c>
      <c r="D8" s="53">
        <v>4477452967.4799995</v>
      </c>
      <c r="E8" s="53">
        <v>5230323840.3999996</v>
      </c>
      <c r="F8" s="53">
        <v>4827811829.5600004</v>
      </c>
      <c r="G8" s="53">
        <v>2619716739.6100001</v>
      </c>
      <c r="H8" s="53">
        <v>40176126885.910004</v>
      </c>
      <c r="I8" s="55">
        <f>C8+D8+E8+F8+G8+H8</f>
        <v>170131493334.383</v>
      </c>
      <c r="J8" s="97"/>
      <c r="K8" s="47"/>
      <c r="L8" s="37"/>
    </row>
    <row r="9" spans="1:19" ht="18">
      <c r="A9" s="38">
        <v>3</v>
      </c>
      <c r="B9" s="38" t="s">
        <v>886</v>
      </c>
      <c r="C9" s="53">
        <v>86964118939.794693</v>
      </c>
      <c r="D9" s="53">
        <v>3451928560.2600002</v>
      </c>
      <c r="E9" s="53">
        <v>4032360445.8200002</v>
      </c>
      <c r="F9" s="53">
        <v>3722040557.2199998</v>
      </c>
      <c r="G9" s="53">
        <v>2019691797.75</v>
      </c>
      <c r="H9" s="53">
        <v>28123288820.137001</v>
      </c>
      <c r="I9" s="55">
        <f>C9+D9+E9+F9+G9+H9</f>
        <v>128313429120.98169</v>
      </c>
      <c r="J9" s="97"/>
      <c r="K9" s="47"/>
      <c r="L9" s="37"/>
    </row>
    <row r="10" spans="1:19" ht="18">
      <c r="A10" s="38">
        <v>4</v>
      </c>
      <c r="B10" s="38" t="s">
        <v>887</v>
      </c>
      <c r="C10" s="53">
        <v>46389394837.870003</v>
      </c>
      <c r="D10" s="53">
        <v>2503909791.5</v>
      </c>
      <c r="E10" s="53">
        <v>2924935040.4899998</v>
      </c>
      <c r="F10" s="53">
        <v>2699839707.8400002</v>
      </c>
      <c r="G10" s="53">
        <v>1465014695.3900001</v>
      </c>
      <c r="H10" s="53">
        <v>0</v>
      </c>
      <c r="I10" s="55">
        <f>C10+D10+E10+F10+G10+H10</f>
        <v>55983094073.089996</v>
      </c>
      <c r="J10" s="97"/>
      <c r="K10" s="47"/>
      <c r="L10" s="37"/>
    </row>
    <row r="11" spans="1:19" ht="18">
      <c r="A11" s="38">
        <v>5</v>
      </c>
      <c r="B11" s="38" t="s">
        <v>888</v>
      </c>
      <c r="C11" s="53">
        <v>3667895515.9200001</v>
      </c>
      <c r="D11" s="53">
        <v>0</v>
      </c>
      <c r="E11" s="53">
        <v>0</v>
      </c>
      <c r="F11" s="53">
        <v>0</v>
      </c>
      <c r="G11" s="53">
        <v>0</v>
      </c>
      <c r="H11" s="53">
        <v>473428297.30000001</v>
      </c>
      <c r="I11" s="55">
        <f t="shared" ref="I11:I14" si="0">C11+D11+E11+F11+G11+H11</f>
        <v>4141323813.2200003</v>
      </c>
      <c r="J11" s="97"/>
      <c r="K11" s="47"/>
      <c r="L11" s="37"/>
    </row>
    <row r="12" spans="1:19" ht="18">
      <c r="A12" s="38">
        <v>6</v>
      </c>
      <c r="B12" s="48" t="s">
        <v>903</v>
      </c>
      <c r="C12" s="53">
        <v>2623883392.29</v>
      </c>
      <c r="D12" s="53">
        <v>0</v>
      </c>
      <c r="E12" s="53">
        <v>0</v>
      </c>
      <c r="F12" s="53">
        <v>0</v>
      </c>
      <c r="G12" s="53">
        <v>0</v>
      </c>
      <c r="H12" s="53">
        <v>2874582276.5300002</v>
      </c>
      <c r="I12" s="55">
        <f t="shared" si="0"/>
        <v>5498465668.8199997</v>
      </c>
      <c r="J12" s="97"/>
      <c r="K12" s="47"/>
      <c r="L12" s="37"/>
    </row>
    <row r="13" spans="1:19" ht="18">
      <c r="A13" s="38">
        <v>7</v>
      </c>
      <c r="B13" s="38" t="s">
        <v>904</v>
      </c>
      <c r="C13" s="53">
        <v>3672425803.48</v>
      </c>
      <c r="D13" s="53">
        <v>0</v>
      </c>
      <c r="E13" s="53">
        <v>0</v>
      </c>
      <c r="F13" s="53">
        <v>0</v>
      </c>
      <c r="G13" s="53">
        <v>0</v>
      </c>
      <c r="H13" s="53"/>
      <c r="I13" s="55">
        <f t="shared" si="0"/>
        <v>3672425803.48</v>
      </c>
      <c r="J13" s="97"/>
      <c r="K13" s="47"/>
      <c r="L13" s="37"/>
    </row>
    <row r="14" spans="1:19" ht="18">
      <c r="A14" s="38">
        <v>8</v>
      </c>
      <c r="B14" s="38" t="s">
        <v>907</v>
      </c>
      <c r="C14" s="53">
        <v>2089970523.1400001</v>
      </c>
      <c r="D14" s="53"/>
      <c r="E14" s="53"/>
      <c r="F14" s="53"/>
      <c r="G14" s="53"/>
      <c r="H14" s="53">
        <v>0</v>
      </c>
      <c r="I14" s="55">
        <f t="shared" si="0"/>
        <v>2089970523.1400001</v>
      </c>
      <c r="J14" s="97"/>
      <c r="K14" s="47"/>
      <c r="L14" s="37"/>
    </row>
    <row r="15" spans="1:19" ht="18">
      <c r="A15" s="38"/>
      <c r="B15" s="38" t="s">
        <v>883</v>
      </c>
      <c r="C15" s="54">
        <f>SUM(C7:C14)</f>
        <v>480599487256.16931</v>
      </c>
      <c r="D15" s="54">
        <f t="shared" ref="D15:H15" si="1">SUM(D7:D14)</f>
        <v>19260844550.029999</v>
      </c>
      <c r="E15" s="54">
        <f t="shared" si="1"/>
        <v>22499500311.449997</v>
      </c>
      <c r="F15" s="54">
        <f t="shared" si="1"/>
        <v>20767997752.610001</v>
      </c>
      <c r="G15" s="54">
        <f t="shared" si="1"/>
        <v>11269343810.689999</v>
      </c>
      <c r="H15" s="54">
        <f t="shared" si="1"/>
        <v>83700264345.650009</v>
      </c>
      <c r="I15" s="54">
        <f>SUM(I7:I14)</f>
        <v>638097438026.59924</v>
      </c>
      <c r="J15" s="98"/>
      <c r="K15" s="47"/>
      <c r="L15" s="36"/>
    </row>
    <row r="16" spans="1:19" ht="18">
      <c r="A16" s="19"/>
      <c r="B16" s="39" t="s">
        <v>889</v>
      </c>
      <c r="C16" s="52"/>
      <c r="D16" s="40"/>
      <c r="E16" s="40"/>
      <c r="F16" s="40"/>
      <c r="G16" s="40"/>
      <c r="H16" s="40"/>
      <c r="I16" s="40"/>
      <c r="J16" s="40"/>
      <c r="K16" s="40"/>
      <c r="L16" s="37"/>
      <c r="M16" s="37"/>
    </row>
    <row r="17" spans="1:13" ht="18">
      <c r="A17" s="19"/>
      <c r="C17" s="40"/>
      <c r="D17" s="51"/>
      <c r="E17" s="51"/>
      <c r="F17" s="30"/>
      <c r="G17" s="30"/>
      <c r="H17" s="30"/>
      <c r="I17" s="30"/>
      <c r="J17" s="40"/>
      <c r="K17" s="40"/>
      <c r="L17" s="40"/>
      <c r="M17" s="40"/>
    </row>
    <row r="18" spans="1:13" ht="17.5">
      <c r="A18" s="134" t="s">
        <v>908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</row>
    <row r="19" spans="1:13" ht="18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ht="18">
      <c r="A20" s="66"/>
      <c r="B20" s="66">
        <v>1</v>
      </c>
      <c r="C20" s="66">
        <v>2</v>
      </c>
      <c r="D20" s="66">
        <v>3</v>
      </c>
      <c r="E20" s="66" t="s">
        <v>890</v>
      </c>
      <c r="F20" s="67">
        <v>5</v>
      </c>
      <c r="G20" s="67">
        <v>6</v>
      </c>
      <c r="H20" s="66">
        <v>7</v>
      </c>
      <c r="I20" s="67">
        <v>8</v>
      </c>
      <c r="J20" s="67">
        <v>9</v>
      </c>
      <c r="K20" s="66" t="s">
        <v>911</v>
      </c>
      <c r="L20" s="68"/>
      <c r="M20" s="69"/>
    </row>
    <row r="21" spans="1:13" ht="58.5" customHeight="1">
      <c r="A21" s="70" t="s">
        <v>0</v>
      </c>
      <c r="B21" s="70" t="s">
        <v>14</v>
      </c>
      <c r="C21" s="71" t="s">
        <v>5</v>
      </c>
      <c r="D21" s="70" t="s">
        <v>891</v>
      </c>
      <c r="E21" s="70" t="s">
        <v>12</v>
      </c>
      <c r="F21" s="72" t="s">
        <v>925</v>
      </c>
      <c r="G21" s="72" t="s">
        <v>924</v>
      </c>
      <c r="H21" s="72" t="s">
        <v>926</v>
      </c>
      <c r="I21" s="72" t="s">
        <v>927</v>
      </c>
      <c r="J21" s="72" t="s">
        <v>882</v>
      </c>
      <c r="K21" s="70" t="s">
        <v>13</v>
      </c>
      <c r="L21" s="73"/>
      <c r="M21" s="74"/>
    </row>
    <row r="22" spans="1:13" ht="18.5">
      <c r="A22" s="75"/>
      <c r="B22" s="75"/>
      <c r="C22" s="49" t="s">
        <v>905</v>
      </c>
      <c r="D22" s="49" t="s">
        <v>905</v>
      </c>
      <c r="E22" s="49" t="s">
        <v>905</v>
      </c>
      <c r="F22" s="49" t="s">
        <v>905</v>
      </c>
      <c r="G22" s="49" t="s">
        <v>905</v>
      </c>
      <c r="H22" s="49" t="s">
        <v>905</v>
      </c>
      <c r="I22" s="49" t="s">
        <v>905</v>
      </c>
      <c r="J22" s="49" t="s">
        <v>905</v>
      </c>
      <c r="K22" s="50" t="s">
        <v>905</v>
      </c>
      <c r="L22" s="77"/>
      <c r="M22" s="77"/>
    </row>
    <row r="23" spans="1:13" ht="18">
      <c r="A23" s="75">
        <v>1</v>
      </c>
      <c r="B23" s="78" t="s">
        <v>892</v>
      </c>
      <c r="C23" s="80">
        <v>204745619833.98279</v>
      </c>
      <c r="D23" s="127">
        <v>19148925368.32</v>
      </c>
      <c r="E23" s="79">
        <f>C23-D23</f>
        <v>185596694465.66278</v>
      </c>
      <c r="F23" s="79">
        <v>8127113357.8900003</v>
      </c>
      <c r="G23" s="79">
        <v>9493664156.4099998</v>
      </c>
      <c r="H23" s="79">
        <v>8763056651.7099991</v>
      </c>
      <c r="I23" s="79">
        <v>4755099620.9200001</v>
      </c>
      <c r="J23" s="79">
        <v>11249315528.0548</v>
      </c>
      <c r="K23" s="80">
        <f>E23+F23+G23+H23+I23+J23</f>
        <v>227984943780.64761</v>
      </c>
      <c r="L23" s="81"/>
      <c r="M23" s="82"/>
    </row>
    <row r="24" spans="1:13" ht="18">
      <c r="A24" s="75">
        <v>2</v>
      </c>
      <c r="B24" s="78" t="s">
        <v>893</v>
      </c>
      <c r="C24" s="53">
        <v>4221559171.8347001</v>
      </c>
      <c r="D24" s="79">
        <v>0</v>
      </c>
      <c r="E24" s="79">
        <f t="shared" ref="E24:E27" si="2">C24-D24</f>
        <v>4221559171.8347001</v>
      </c>
      <c r="F24" s="79">
        <v>167569347.59</v>
      </c>
      <c r="G24" s="79">
        <v>195745652.71000001</v>
      </c>
      <c r="H24" s="79">
        <v>180681580.44999999</v>
      </c>
      <c r="I24" s="79">
        <v>98043291.150000006</v>
      </c>
      <c r="J24" s="79">
        <v>0</v>
      </c>
      <c r="K24" s="80">
        <f t="shared" ref="K24:K27" si="3">E24+F24+G24+H24+I24+J24</f>
        <v>4863599043.7346992</v>
      </c>
      <c r="L24" s="81"/>
      <c r="M24" s="82"/>
    </row>
    <row r="25" spans="1:13" ht="18">
      <c r="A25" s="75">
        <v>3</v>
      </c>
      <c r="B25" s="78" t="s">
        <v>894</v>
      </c>
      <c r="C25" s="80">
        <v>2110779585.9173</v>
      </c>
      <c r="D25" s="79">
        <v>0</v>
      </c>
      <c r="E25" s="79">
        <f t="shared" si="2"/>
        <v>2110779585.9173</v>
      </c>
      <c r="F25" s="79">
        <v>83784673.790000007</v>
      </c>
      <c r="G25" s="79">
        <v>97872826.349999994</v>
      </c>
      <c r="H25" s="79">
        <v>90340790.522</v>
      </c>
      <c r="I25" s="79">
        <v>49021645.579999998</v>
      </c>
      <c r="J25" s="79">
        <v>0</v>
      </c>
      <c r="K25" s="80">
        <f t="shared" si="3"/>
        <v>2431799522.1592999</v>
      </c>
      <c r="L25" s="81"/>
      <c r="M25" s="82"/>
    </row>
    <row r="26" spans="1:13" ht="18">
      <c r="A26" s="75">
        <v>4</v>
      </c>
      <c r="B26" s="78" t="s">
        <v>895</v>
      </c>
      <c r="C26" s="80">
        <v>7092219408.6822996</v>
      </c>
      <c r="D26" s="79">
        <v>0</v>
      </c>
      <c r="E26" s="79">
        <f t="shared" si="2"/>
        <v>7092219408.6822996</v>
      </c>
      <c r="F26" s="79">
        <v>281516503.94</v>
      </c>
      <c r="G26" s="79">
        <v>328852696.55000001</v>
      </c>
      <c r="H26" s="79">
        <v>303545055.14999998</v>
      </c>
      <c r="I26" s="79">
        <v>164712729.13999999</v>
      </c>
      <c r="J26" s="79">
        <v>0</v>
      </c>
      <c r="K26" s="80">
        <f t="shared" si="3"/>
        <v>8170846393.4622993</v>
      </c>
      <c r="L26" s="81"/>
      <c r="M26" s="82"/>
    </row>
    <row r="27" spans="1:13" ht="18">
      <c r="A27" s="75">
        <v>5</v>
      </c>
      <c r="B27" s="75" t="s">
        <v>896</v>
      </c>
      <c r="C27" s="53">
        <v>4221559171.8347001</v>
      </c>
      <c r="D27" s="128">
        <v>36612916.090000004</v>
      </c>
      <c r="E27" s="79">
        <f t="shared" si="2"/>
        <v>4184946255.7447</v>
      </c>
      <c r="F27" s="79">
        <v>167569347.59</v>
      </c>
      <c r="G27" s="79">
        <v>195745652.71000001</v>
      </c>
      <c r="H27" s="79">
        <v>180681580.44999999</v>
      </c>
      <c r="I27" s="79">
        <v>98043291.150000006</v>
      </c>
      <c r="J27" s="79">
        <v>803522537.71819997</v>
      </c>
      <c r="K27" s="80">
        <f t="shared" si="3"/>
        <v>5630508665.3628988</v>
      </c>
      <c r="L27" s="81"/>
      <c r="M27" s="82"/>
    </row>
    <row r="28" spans="1:13" ht="18.5" thickBot="1">
      <c r="A28" s="75"/>
      <c r="B28" s="83" t="s">
        <v>897</v>
      </c>
      <c r="C28" s="93">
        <f>SUM(C23:C27)</f>
        <v>222391737172.25177</v>
      </c>
      <c r="D28" s="93">
        <f t="shared" ref="D28:F28" si="4">SUM(D23:D27)</f>
        <v>19185538284.41</v>
      </c>
      <c r="E28" s="93">
        <f t="shared" si="4"/>
        <v>203206198887.84177</v>
      </c>
      <c r="F28" s="93">
        <f t="shared" si="4"/>
        <v>8827553230.8000011</v>
      </c>
      <c r="G28" s="93">
        <f t="shared" ref="G28" si="5">SUM(G23:G27)</f>
        <v>10311880984.729998</v>
      </c>
      <c r="H28" s="93">
        <f t="shared" ref="H28:I28" si="6">SUM(H23:H27)</f>
        <v>9518305658.2819996</v>
      </c>
      <c r="I28" s="93">
        <f t="shared" si="6"/>
        <v>5164920577.9399996</v>
      </c>
      <c r="J28" s="93">
        <f t="shared" ref="J28" si="7">SUM(J23:J27)</f>
        <v>12052838065.773001</v>
      </c>
      <c r="K28" s="93">
        <f>SUM(K23:K27)</f>
        <v>249081697405.36682</v>
      </c>
      <c r="L28" s="84"/>
      <c r="M28" s="84"/>
    </row>
    <row r="29" spans="1:13" ht="18.5" thickTop="1">
      <c r="A29" s="65"/>
      <c r="B29" s="65"/>
      <c r="C29" s="65"/>
      <c r="D29" s="85"/>
      <c r="E29" s="85"/>
      <c r="F29" s="86"/>
      <c r="G29" s="86"/>
      <c r="H29" s="87"/>
      <c r="I29" s="87"/>
      <c r="J29" s="87"/>
      <c r="K29" s="88"/>
      <c r="L29" s="89"/>
      <c r="M29" s="82"/>
    </row>
    <row r="30" spans="1:13" ht="18">
      <c r="A30" s="90" t="s">
        <v>909</v>
      </c>
      <c r="B30" s="65"/>
      <c r="C30" s="65"/>
      <c r="D30" s="65"/>
      <c r="E30" s="85"/>
      <c r="F30" s="85"/>
      <c r="G30" s="85"/>
      <c r="H30" s="91"/>
      <c r="I30" s="65"/>
      <c r="J30" s="91"/>
      <c r="K30" s="91"/>
      <c r="L30" s="65"/>
      <c r="M30" s="85"/>
    </row>
    <row r="31" spans="1:13" ht="17.5">
      <c r="A31" s="135" t="s">
        <v>910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</row>
    <row r="32" spans="1:13" ht="18">
      <c r="A32" s="65"/>
      <c r="B32" s="92"/>
      <c r="C32" s="92"/>
      <c r="D32" s="92"/>
      <c r="E32" s="92"/>
      <c r="F32" s="92"/>
      <c r="G32" s="92"/>
      <c r="H32" s="92"/>
      <c r="I32" s="92"/>
      <c r="J32" s="65"/>
      <c r="K32" s="65"/>
      <c r="L32" s="65"/>
      <c r="M32" s="65"/>
    </row>
    <row r="33" spans="1:13" ht="18" hidden="1">
      <c r="A33" s="65"/>
      <c r="B33" s="92"/>
      <c r="C33" s="92"/>
      <c r="D33" s="92"/>
      <c r="E33" s="92"/>
      <c r="F33" s="92"/>
      <c r="G33" s="92"/>
      <c r="H33" s="92"/>
      <c r="I33" s="92"/>
      <c r="J33" s="65"/>
      <c r="K33" s="65"/>
      <c r="L33" s="65"/>
      <c r="M33" s="65"/>
    </row>
    <row r="34" spans="1:13" ht="18">
      <c r="A34" s="65"/>
      <c r="B34" s="92"/>
      <c r="C34" s="92"/>
      <c r="D34" s="92"/>
      <c r="E34" s="92"/>
      <c r="F34" s="92"/>
      <c r="G34" s="92"/>
      <c r="H34" s="92"/>
      <c r="I34" s="92"/>
      <c r="J34" s="85"/>
      <c r="K34" s="65"/>
      <c r="L34" s="65"/>
      <c r="M34" s="65"/>
    </row>
    <row r="35" spans="1:13" ht="18">
      <c r="A35" s="65"/>
      <c r="B35" s="65"/>
      <c r="C35" s="131" t="s">
        <v>898</v>
      </c>
      <c r="D35" s="131"/>
      <c r="E35" s="131"/>
      <c r="F35" s="131"/>
      <c r="G35" s="131"/>
      <c r="H35" s="131"/>
      <c r="I35" s="131"/>
      <c r="J35" s="131"/>
      <c r="K35" s="65"/>
      <c r="L35" s="65"/>
      <c r="M35" s="65"/>
    </row>
    <row r="36" spans="1:13" ht="18">
      <c r="A36" s="65"/>
      <c r="B36" s="65"/>
      <c r="C36" s="136" t="s">
        <v>899</v>
      </c>
      <c r="D36" s="136"/>
      <c r="E36" s="136"/>
      <c r="F36" s="136"/>
      <c r="G36" s="136"/>
      <c r="H36" s="136"/>
      <c r="I36" s="136"/>
      <c r="J36" s="136"/>
      <c r="K36" s="65"/>
      <c r="L36" s="65"/>
      <c r="M36" s="65"/>
    </row>
    <row r="37" spans="1:13" ht="18">
      <c r="A37" s="65"/>
      <c r="B37" s="65"/>
      <c r="C37" s="131" t="s">
        <v>900</v>
      </c>
      <c r="D37" s="131"/>
      <c r="E37" s="131"/>
      <c r="F37" s="131"/>
      <c r="G37" s="131"/>
      <c r="H37" s="131"/>
      <c r="I37" s="131"/>
      <c r="J37" s="131"/>
      <c r="K37" s="65"/>
      <c r="L37" s="65"/>
      <c r="M37" s="65"/>
    </row>
    <row r="38" spans="1:13" ht="18">
      <c r="A38" s="65"/>
      <c r="B38" s="65"/>
      <c r="C38" s="131" t="s">
        <v>901</v>
      </c>
      <c r="D38" s="131"/>
      <c r="E38" s="131"/>
      <c r="F38" s="131"/>
      <c r="G38" s="131"/>
      <c r="H38" s="131"/>
      <c r="I38" s="131"/>
      <c r="J38" s="131"/>
      <c r="K38" s="65"/>
      <c r="L38" s="65"/>
      <c r="M38" s="65"/>
    </row>
  </sheetData>
  <mergeCells count="8">
    <mergeCell ref="C37:J37"/>
    <mergeCell ref="C38:J38"/>
    <mergeCell ref="A1:M1"/>
    <mergeCell ref="A3:K3"/>
    <mergeCell ref="A18:M18"/>
    <mergeCell ref="A31:M31"/>
    <mergeCell ref="C35:J35"/>
    <mergeCell ref="C36:J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R54"/>
  <sheetViews>
    <sheetView tabSelected="1" zoomScale="80" zoomScaleNormal="80" workbookViewId="0">
      <pane xSplit="3" ySplit="9" topLeftCell="J33" activePane="bottomRight" state="frozen"/>
      <selection pane="topRight" activeCell="D1" sqref="D1"/>
      <selection pane="bottomLeft" activeCell="A10" sqref="A10"/>
      <selection pane="bottomRight" activeCell="E49" sqref="E49"/>
    </sheetView>
  </sheetViews>
  <sheetFormatPr defaultRowHeight="12.5"/>
  <cols>
    <col min="1" max="1" width="4" bestFit="1" customWidth="1"/>
    <col min="2" max="2" width="22.453125" customWidth="1"/>
    <col min="3" max="3" width="7.453125" customWidth="1"/>
    <col min="4" max="4" width="20.6328125" customWidth="1"/>
    <col min="5" max="5" width="19" customWidth="1"/>
    <col min="6" max="6" width="19.453125" customWidth="1"/>
    <col min="7" max="7" width="17.90625" bestFit="1" customWidth="1"/>
    <col min="8" max="8" width="18.54296875" customWidth="1"/>
    <col min="9" max="9" width="19.453125" customWidth="1"/>
    <col min="10" max="13" width="19.54296875" customWidth="1"/>
    <col min="14" max="14" width="21" customWidth="1"/>
    <col min="15" max="15" width="22" bestFit="1" customWidth="1"/>
    <col min="16" max="16" width="24.08984375" bestFit="1" customWidth="1"/>
    <col min="17" max="17" width="21.54296875" customWidth="1"/>
    <col min="18" max="18" width="4.36328125" bestFit="1" customWidth="1"/>
  </cols>
  <sheetData>
    <row r="1" spans="1:18" ht="25">
      <c r="A1" s="144" t="s">
        <v>902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ht="25" hidden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18" customHeight="1">
      <c r="A3" s="56"/>
      <c r="B3" s="56"/>
      <c r="C3" s="56"/>
      <c r="D3" s="56"/>
      <c r="E3" s="56"/>
      <c r="F3" s="56"/>
      <c r="G3" s="56"/>
      <c r="H3" s="65" t="s">
        <v>17</v>
      </c>
      <c r="I3" s="61"/>
      <c r="J3" s="61"/>
      <c r="K3" s="61"/>
      <c r="L3" s="56"/>
      <c r="M3" s="56"/>
      <c r="N3" s="56"/>
      <c r="O3" s="56"/>
      <c r="P3" s="56"/>
      <c r="Q3" s="56"/>
      <c r="R3" s="56"/>
    </row>
    <row r="4" spans="1:18" ht="17.5">
      <c r="A4" s="147" t="s">
        <v>912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56"/>
    </row>
    <row r="5" spans="1:18" ht="20">
      <c r="A5" s="58"/>
      <c r="B5" s="58"/>
      <c r="C5" s="5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58"/>
    </row>
    <row r="6" spans="1:18" ht="23.25" customHeight="1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 t="s">
        <v>6</v>
      </c>
      <c r="G6" s="57">
        <v>7</v>
      </c>
      <c r="H6" s="57">
        <v>8</v>
      </c>
      <c r="I6" s="57">
        <v>9</v>
      </c>
      <c r="J6" s="57" t="s">
        <v>7</v>
      </c>
      <c r="K6" s="57">
        <v>11</v>
      </c>
      <c r="L6" s="57">
        <v>12</v>
      </c>
      <c r="M6" s="57">
        <v>13</v>
      </c>
      <c r="N6" s="57">
        <v>14</v>
      </c>
      <c r="O6" s="57">
        <v>15</v>
      </c>
      <c r="P6" s="57" t="s">
        <v>913</v>
      </c>
      <c r="Q6" s="57" t="s">
        <v>915</v>
      </c>
      <c r="R6" s="60"/>
    </row>
    <row r="7" spans="1:18" ht="12.75" customHeight="1">
      <c r="A7" s="142" t="s">
        <v>0</v>
      </c>
      <c r="B7" s="142" t="s">
        <v>14</v>
      </c>
      <c r="C7" s="142" t="s">
        <v>1</v>
      </c>
      <c r="D7" s="142" t="s">
        <v>5</v>
      </c>
      <c r="E7" s="142" t="s">
        <v>23</v>
      </c>
      <c r="F7" s="142" t="s">
        <v>2</v>
      </c>
      <c r="G7" s="139" t="s">
        <v>19</v>
      </c>
      <c r="H7" s="140"/>
      <c r="I7" s="141"/>
      <c r="J7" s="142" t="s">
        <v>12</v>
      </c>
      <c r="K7" s="145" t="s">
        <v>925</v>
      </c>
      <c r="L7" s="145" t="s">
        <v>924</v>
      </c>
      <c r="M7" s="145" t="s">
        <v>926</v>
      </c>
      <c r="N7" s="145" t="s">
        <v>928</v>
      </c>
      <c r="O7" s="142" t="s">
        <v>62</v>
      </c>
      <c r="P7" s="142" t="s">
        <v>20</v>
      </c>
      <c r="Q7" s="142" t="s">
        <v>13</v>
      </c>
      <c r="R7" s="142" t="s">
        <v>0</v>
      </c>
    </row>
    <row r="8" spans="1:18" ht="54" customHeight="1">
      <c r="A8" s="143"/>
      <c r="B8" s="143"/>
      <c r="C8" s="143"/>
      <c r="D8" s="143"/>
      <c r="E8" s="143"/>
      <c r="F8" s="143"/>
      <c r="G8" s="59" t="s">
        <v>3</v>
      </c>
      <c r="H8" s="59" t="s">
        <v>11</v>
      </c>
      <c r="I8" s="59" t="s">
        <v>812</v>
      </c>
      <c r="J8" s="143"/>
      <c r="K8" s="146"/>
      <c r="L8" s="146"/>
      <c r="M8" s="146"/>
      <c r="N8" s="146"/>
      <c r="O8" s="143"/>
      <c r="P8" s="143"/>
      <c r="Q8" s="143"/>
      <c r="R8" s="143"/>
    </row>
    <row r="9" spans="1:18" ht="17.5">
      <c r="A9" s="60"/>
      <c r="B9" s="60"/>
      <c r="C9" s="60"/>
      <c r="D9" s="76" t="s">
        <v>905</v>
      </c>
      <c r="E9" s="76" t="s">
        <v>905</v>
      </c>
      <c r="F9" s="76" t="s">
        <v>905</v>
      </c>
      <c r="G9" s="76" t="s">
        <v>905</v>
      </c>
      <c r="H9" s="76" t="s">
        <v>905</v>
      </c>
      <c r="I9" s="76" t="s">
        <v>905</v>
      </c>
      <c r="J9" s="76" t="s">
        <v>905</v>
      </c>
      <c r="K9" s="76" t="s">
        <v>905</v>
      </c>
      <c r="L9" s="76" t="s">
        <v>905</v>
      </c>
      <c r="M9" s="76" t="s">
        <v>905</v>
      </c>
      <c r="N9" s="76" t="s">
        <v>905</v>
      </c>
      <c r="O9" s="76" t="s">
        <v>905</v>
      </c>
      <c r="P9" s="76" t="s">
        <v>905</v>
      </c>
      <c r="Q9" s="76" t="s">
        <v>905</v>
      </c>
      <c r="R9" s="60"/>
    </row>
    <row r="10" spans="1:18" ht="18" customHeight="1">
      <c r="A10" s="60">
        <v>1</v>
      </c>
      <c r="B10" s="100" t="s">
        <v>25</v>
      </c>
      <c r="C10" s="101">
        <v>17</v>
      </c>
      <c r="D10" s="102">
        <v>2785409724.9973001</v>
      </c>
      <c r="E10" s="102">
        <v>598395969.86059999</v>
      </c>
      <c r="F10" s="103">
        <f>D10+E10</f>
        <v>3383805694.8579001</v>
      </c>
      <c r="G10" s="104">
        <v>38081181</v>
      </c>
      <c r="H10" s="104">
        <v>0</v>
      </c>
      <c r="I10" s="102">
        <v>432102232.25999999</v>
      </c>
      <c r="J10" s="105">
        <f>F10-G10-H10-I10</f>
        <v>2913622281.5979004</v>
      </c>
      <c r="K10" s="103">
        <v>145475261.44</v>
      </c>
      <c r="L10" s="103">
        <v>169734688.84</v>
      </c>
      <c r="M10" s="103">
        <v>158695342.06</v>
      </c>
      <c r="N10" s="103">
        <v>85785755.343600005</v>
      </c>
      <c r="O10" s="105">
        <v>831463946.11600006</v>
      </c>
      <c r="P10" s="106">
        <f>F10+K10+L10+M10+N10+O10</f>
        <v>4774960688.6575003</v>
      </c>
      <c r="Q10" s="107">
        <f>J10+K10+L10+M10+N10+O10</f>
        <v>4304777275.3975</v>
      </c>
      <c r="R10" s="60">
        <v>1</v>
      </c>
    </row>
    <row r="11" spans="1:18" ht="18" customHeight="1">
      <c r="A11" s="60">
        <v>2</v>
      </c>
      <c r="B11" s="100" t="s">
        <v>26</v>
      </c>
      <c r="C11" s="108">
        <v>21</v>
      </c>
      <c r="D11" s="102">
        <v>2963196950.5587001</v>
      </c>
      <c r="E11" s="102">
        <v>0</v>
      </c>
      <c r="F11" s="103">
        <f t="shared" ref="F11:F45" si="0">D11+E11</f>
        <v>2963196950.5587001</v>
      </c>
      <c r="G11" s="104">
        <v>34494617.659999996</v>
      </c>
      <c r="H11" s="104">
        <v>0</v>
      </c>
      <c r="I11" s="102">
        <v>461215592.5</v>
      </c>
      <c r="J11" s="105">
        <f t="shared" ref="J11:J45" si="1">F11-G11-H11-I11</f>
        <v>2467486740.3987002</v>
      </c>
      <c r="K11" s="103">
        <v>117620281.88</v>
      </c>
      <c r="L11" s="103">
        <v>137397794.88999999</v>
      </c>
      <c r="M11" s="103">
        <v>126824020.8</v>
      </c>
      <c r="N11" s="103">
        <v>68818550.099999994</v>
      </c>
      <c r="O11" s="105">
        <v>850291966.19980001</v>
      </c>
      <c r="P11" s="106">
        <f t="shared" ref="P11:P45" si="2">F11+K11+L11+M11+N11+O11</f>
        <v>4264149564.4285002</v>
      </c>
      <c r="Q11" s="107">
        <f t="shared" ref="Q11:Q45" si="3">J11+K11+L11+M11+N11+O11</f>
        <v>3768439354.2685003</v>
      </c>
      <c r="R11" s="60">
        <v>2</v>
      </c>
    </row>
    <row r="12" spans="1:18" ht="18" customHeight="1">
      <c r="A12" s="60">
        <v>3</v>
      </c>
      <c r="B12" s="100" t="s">
        <v>27</v>
      </c>
      <c r="C12" s="108">
        <v>31</v>
      </c>
      <c r="D12" s="102">
        <v>2990733706.9457002</v>
      </c>
      <c r="E12" s="102">
        <v>11578503049.113899</v>
      </c>
      <c r="F12" s="103">
        <f t="shared" si="0"/>
        <v>14569236756.059599</v>
      </c>
      <c r="G12" s="104">
        <v>123674997.53</v>
      </c>
      <c r="H12" s="104">
        <v>0</v>
      </c>
      <c r="I12" s="102">
        <v>1104688998.27</v>
      </c>
      <c r="J12" s="105">
        <f t="shared" si="1"/>
        <v>13340872760.259598</v>
      </c>
      <c r="K12" s="103">
        <v>747930825.05999994</v>
      </c>
      <c r="L12" s="103">
        <v>905557490.19000006</v>
      </c>
      <c r="M12" s="103">
        <v>821098686.64999998</v>
      </c>
      <c r="N12" s="103">
        <v>448896881.58590001</v>
      </c>
      <c r="O12" s="105">
        <v>951814064.55859995</v>
      </c>
      <c r="P12" s="106">
        <f t="shared" si="2"/>
        <v>18444534704.104099</v>
      </c>
      <c r="Q12" s="107">
        <f t="shared" si="3"/>
        <v>17216170708.304096</v>
      </c>
      <c r="R12" s="60">
        <v>3</v>
      </c>
    </row>
    <row r="13" spans="1:18" ht="18" customHeight="1">
      <c r="A13" s="60">
        <v>4</v>
      </c>
      <c r="B13" s="100" t="s">
        <v>28</v>
      </c>
      <c r="C13" s="108">
        <v>21</v>
      </c>
      <c r="D13" s="102">
        <v>2957645749.9259</v>
      </c>
      <c r="E13" s="102">
        <v>0</v>
      </c>
      <c r="F13" s="103">
        <f t="shared" si="0"/>
        <v>2957645749.9259</v>
      </c>
      <c r="G13" s="104">
        <v>37508528.229999997</v>
      </c>
      <c r="H13" s="104">
        <v>0</v>
      </c>
      <c r="I13" s="102">
        <v>89972595.590000004</v>
      </c>
      <c r="J13" s="105">
        <f t="shared" si="1"/>
        <v>2830164626.1058998</v>
      </c>
      <c r="K13" s="103">
        <v>117399934.13</v>
      </c>
      <c r="L13" s="103">
        <v>137140396.28999999</v>
      </c>
      <c r="M13" s="103">
        <v>126586430.93000001</v>
      </c>
      <c r="N13" s="103">
        <v>68689626.650000006</v>
      </c>
      <c r="O13" s="105">
        <v>977329396.68939996</v>
      </c>
      <c r="P13" s="106">
        <f t="shared" si="2"/>
        <v>4384791534.6153002</v>
      </c>
      <c r="Q13" s="107">
        <f t="shared" si="3"/>
        <v>4257310410.7952995</v>
      </c>
      <c r="R13" s="60">
        <v>4</v>
      </c>
    </row>
    <row r="14" spans="1:18" ht="18" customHeight="1">
      <c r="A14" s="60">
        <v>5</v>
      </c>
      <c r="B14" s="100" t="s">
        <v>29</v>
      </c>
      <c r="C14" s="108">
        <v>20</v>
      </c>
      <c r="D14" s="102">
        <v>3558146929.9176002</v>
      </c>
      <c r="E14" s="102">
        <v>0</v>
      </c>
      <c r="F14" s="103">
        <f t="shared" si="0"/>
        <v>3558146929.9176002</v>
      </c>
      <c r="G14" s="104">
        <v>60256569.810000002</v>
      </c>
      <c r="H14" s="104">
        <v>201255000</v>
      </c>
      <c r="I14" s="102">
        <v>597418008.62</v>
      </c>
      <c r="J14" s="105">
        <f t="shared" si="1"/>
        <v>2699217351.4876003</v>
      </c>
      <c r="K14" s="103">
        <v>141236054.12</v>
      </c>
      <c r="L14" s="103">
        <v>164984491.47999999</v>
      </c>
      <c r="M14" s="103">
        <v>152287717.55000001</v>
      </c>
      <c r="N14" s="103">
        <v>82635922.230000004</v>
      </c>
      <c r="O14" s="105">
        <v>969823653.53419995</v>
      </c>
      <c r="P14" s="106">
        <f t="shared" si="2"/>
        <v>5069114768.8318005</v>
      </c>
      <c r="Q14" s="107">
        <f t="shared" si="3"/>
        <v>4210185190.4018002</v>
      </c>
      <c r="R14" s="60">
        <v>5</v>
      </c>
    </row>
    <row r="15" spans="1:18" ht="18" customHeight="1">
      <c r="A15" s="60">
        <v>6</v>
      </c>
      <c r="B15" s="100" t="s">
        <v>30</v>
      </c>
      <c r="C15" s="108">
        <v>8</v>
      </c>
      <c r="D15" s="102">
        <v>2632017388.0467</v>
      </c>
      <c r="E15" s="102">
        <v>9268209315.2796001</v>
      </c>
      <c r="F15" s="103">
        <f t="shared" si="0"/>
        <v>11900226703.3263</v>
      </c>
      <c r="G15" s="104">
        <v>29964760.699999999</v>
      </c>
      <c r="H15" s="104">
        <v>421546663.22000003</v>
      </c>
      <c r="I15" s="102">
        <v>1191608913.5599999</v>
      </c>
      <c r="J15" s="105">
        <f t="shared" si="1"/>
        <v>10257106365.8463</v>
      </c>
      <c r="K15" s="103">
        <v>580365127.26999998</v>
      </c>
      <c r="L15" s="103">
        <v>679809192.39999998</v>
      </c>
      <c r="M15" s="103">
        <v>633132824.29999995</v>
      </c>
      <c r="N15" s="103">
        <v>327906270.69050002</v>
      </c>
      <c r="O15" s="105">
        <v>741380102.83440006</v>
      </c>
      <c r="P15" s="106">
        <f t="shared" si="2"/>
        <v>14862820220.821199</v>
      </c>
      <c r="Q15" s="107">
        <f t="shared" si="3"/>
        <v>13219699883.3412</v>
      </c>
      <c r="R15" s="60">
        <v>6</v>
      </c>
    </row>
    <row r="16" spans="1:18" ht="18" customHeight="1">
      <c r="A16" s="60">
        <v>7</v>
      </c>
      <c r="B16" s="100" t="s">
        <v>31</v>
      </c>
      <c r="C16" s="108">
        <v>23</v>
      </c>
      <c r="D16" s="102">
        <v>3335992759.7635999</v>
      </c>
      <c r="E16" s="102">
        <v>0</v>
      </c>
      <c r="F16" s="103">
        <f t="shared" si="0"/>
        <v>3335992759.7635999</v>
      </c>
      <c r="G16" s="104">
        <v>21500012.530000001</v>
      </c>
      <c r="H16" s="104">
        <v>103855987.23</v>
      </c>
      <c r="I16" s="102">
        <v>423541958.63</v>
      </c>
      <c r="J16" s="105">
        <f t="shared" si="1"/>
        <v>2787094801.3735995</v>
      </c>
      <c r="K16" s="103">
        <v>132417930.8</v>
      </c>
      <c r="L16" s="103">
        <v>154683626.03</v>
      </c>
      <c r="M16" s="103">
        <v>142779579.69</v>
      </c>
      <c r="N16" s="103">
        <v>77476519.010000005</v>
      </c>
      <c r="O16" s="105">
        <v>928703407.45780003</v>
      </c>
      <c r="P16" s="106">
        <f t="shared" si="2"/>
        <v>4772053822.7514009</v>
      </c>
      <c r="Q16" s="107">
        <f t="shared" si="3"/>
        <v>4223155864.3614001</v>
      </c>
      <c r="R16" s="60">
        <v>7</v>
      </c>
    </row>
    <row r="17" spans="1:18" ht="18" customHeight="1">
      <c r="A17" s="60">
        <v>8</v>
      </c>
      <c r="B17" s="100" t="s">
        <v>32</v>
      </c>
      <c r="C17" s="108">
        <v>27</v>
      </c>
      <c r="D17" s="102">
        <v>3695801883.2997999</v>
      </c>
      <c r="E17" s="102">
        <v>0</v>
      </c>
      <c r="F17" s="103">
        <f t="shared" si="0"/>
        <v>3695801883.2997999</v>
      </c>
      <c r="G17" s="104">
        <v>16388404.869999999</v>
      </c>
      <c r="H17" s="104">
        <v>0</v>
      </c>
      <c r="I17" s="102">
        <v>323071065.25999999</v>
      </c>
      <c r="J17" s="105">
        <f t="shared" si="1"/>
        <v>3356342413.1697998</v>
      </c>
      <c r="K17" s="103">
        <v>146700089.99000001</v>
      </c>
      <c r="L17" s="103">
        <v>171367289.31</v>
      </c>
      <c r="M17" s="103">
        <v>158179311.97999999</v>
      </c>
      <c r="N17" s="103">
        <v>85832879.590000004</v>
      </c>
      <c r="O17" s="105">
        <v>922561282.77719998</v>
      </c>
      <c r="P17" s="106">
        <f t="shared" si="2"/>
        <v>5180442736.9469995</v>
      </c>
      <c r="Q17" s="107">
        <f t="shared" si="3"/>
        <v>4840983266.8169994</v>
      </c>
      <c r="R17" s="60">
        <v>8</v>
      </c>
    </row>
    <row r="18" spans="1:18" ht="18" customHeight="1">
      <c r="A18" s="60">
        <v>9</v>
      </c>
      <c r="B18" s="100" t="s">
        <v>33</v>
      </c>
      <c r="C18" s="108">
        <v>18</v>
      </c>
      <c r="D18" s="102">
        <v>2991243750.7612</v>
      </c>
      <c r="E18" s="102">
        <v>0</v>
      </c>
      <c r="F18" s="103">
        <f t="shared" si="0"/>
        <v>2991243750.7612</v>
      </c>
      <c r="G18" s="104">
        <v>262644574.38</v>
      </c>
      <c r="H18" s="104">
        <v>633134951.91999996</v>
      </c>
      <c r="I18" s="102">
        <v>665694354.44000006</v>
      </c>
      <c r="J18" s="105">
        <f t="shared" si="1"/>
        <v>1429769870.0211997</v>
      </c>
      <c r="K18" s="103">
        <v>118733563.45</v>
      </c>
      <c r="L18" s="103">
        <v>138698271.56</v>
      </c>
      <c r="M18" s="103">
        <v>128024416.19</v>
      </c>
      <c r="N18" s="103">
        <v>69469920.950000003</v>
      </c>
      <c r="O18" s="105">
        <v>843838701.26329994</v>
      </c>
      <c r="P18" s="106">
        <f t="shared" si="2"/>
        <v>4290008624.1744995</v>
      </c>
      <c r="Q18" s="107">
        <f t="shared" si="3"/>
        <v>2728534743.4344997</v>
      </c>
      <c r="R18" s="60">
        <v>9</v>
      </c>
    </row>
    <row r="19" spans="1:18" ht="18" customHeight="1">
      <c r="A19" s="60">
        <v>10</v>
      </c>
      <c r="B19" s="100" t="s">
        <v>34</v>
      </c>
      <c r="C19" s="108">
        <v>25</v>
      </c>
      <c r="D19" s="102">
        <v>3020321539.8083</v>
      </c>
      <c r="E19" s="102">
        <v>12486325630.099199</v>
      </c>
      <c r="F19" s="103">
        <f t="shared" si="0"/>
        <v>15506647169.907499</v>
      </c>
      <c r="G19" s="104">
        <v>25614092.780000001</v>
      </c>
      <c r="H19" s="104">
        <v>1098907642.2</v>
      </c>
      <c r="I19" s="102">
        <v>1177175865.26</v>
      </c>
      <c r="J19" s="105">
        <f t="shared" si="1"/>
        <v>13204949569.667498</v>
      </c>
      <c r="K19" s="103">
        <v>832873578.00999999</v>
      </c>
      <c r="L19" s="103">
        <v>958282506.11000001</v>
      </c>
      <c r="M19" s="103">
        <v>860289686.20000005</v>
      </c>
      <c r="N19" s="103">
        <v>493973987.30620003</v>
      </c>
      <c r="O19" s="105">
        <v>1049021028.999</v>
      </c>
      <c r="P19" s="106">
        <f t="shared" si="2"/>
        <v>19701087956.5327</v>
      </c>
      <c r="Q19" s="107">
        <f t="shared" si="3"/>
        <v>17399390356.292698</v>
      </c>
      <c r="R19" s="60">
        <v>10</v>
      </c>
    </row>
    <row r="20" spans="1:18" ht="18" customHeight="1">
      <c r="A20" s="60">
        <v>11</v>
      </c>
      <c r="B20" s="100" t="s">
        <v>35</v>
      </c>
      <c r="C20" s="108">
        <v>13</v>
      </c>
      <c r="D20" s="102">
        <v>2661240887.4587002</v>
      </c>
      <c r="E20" s="102">
        <v>0</v>
      </c>
      <c r="F20" s="103">
        <f t="shared" si="0"/>
        <v>2661240887.4587002</v>
      </c>
      <c r="G20" s="104">
        <v>34012816.719999999</v>
      </c>
      <c r="H20" s="104">
        <v>0</v>
      </c>
      <c r="I20" s="102">
        <v>301172232.50459999</v>
      </c>
      <c r="J20" s="105">
        <f t="shared" si="1"/>
        <v>2326055838.2341003</v>
      </c>
      <c r="K20" s="103">
        <v>105634525.33</v>
      </c>
      <c r="L20" s="103">
        <v>123396667.75</v>
      </c>
      <c r="M20" s="103">
        <v>113900383.7</v>
      </c>
      <c r="N20" s="103">
        <v>61805793.670000002</v>
      </c>
      <c r="O20" s="105">
        <v>795340480.89310002</v>
      </c>
      <c r="P20" s="106">
        <f t="shared" si="2"/>
        <v>3861318738.8017998</v>
      </c>
      <c r="Q20" s="107">
        <f t="shared" si="3"/>
        <v>3526133689.5771999</v>
      </c>
      <c r="R20" s="60">
        <v>11</v>
      </c>
    </row>
    <row r="21" spans="1:18" ht="18" customHeight="1">
      <c r="A21" s="60">
        <v>12</v>
      </c>
      <c r="B21" s="100" t="s">
        <v>36</v>
      </c>
      <c r="C21" s="108">
        <v>18</v>
      </c>
      <c r="D21" s="102">
        <v>2781423242.9025998</v>
      </c>
      <c r="E21" s="102">
        <v>1733908919.3917</v>
      </c>
      <c r="F21" s="103">
        <f t="shared" si="0"/>
        <v>4515332162.2943001</v>
      </c>
      <c r="G21" s="104">
        <v>65767212.710000001</v>
      </c>
      <c r="H21" s="104">
        <v>0</v>
      </c>
      <c r="I21" s="102">
        <v>393356922.11000001</v>
      </c>
      <c r="J21" s="105">
        <f t="shared" si="1"/>
        <v>4056208027.4742999</v>
      </c>
      <c r="K21" s="103">
        <v>197671273.00999999</v>
      </c>
      <c r="L21" s="103">
        <v>224404075.02000001</v>
      </c>
      <c r="M21" s="103">
        <v>204757046.86000001</v>
      </c>
      <c r="N21" s="103">
        <v>113528450.796</v>
      </c>
      <c r="O21" s="105">
        <v>969737786.94990003</v>
      </c>
      <c r="P21" s="106">
        <f t="shared" si="2"/>
        <v>6225430794.9302006</v>
      </c>
      <c r="Q21" s="107">
        <f t="shared" si="3"/>
        <v>5766306660.110199</v>
      </c>
      <c r="R21" s="60">
        <v>12</v>
      </c>
    </row>
    <row r="22" spans="1:18" ht="18" customHeight="1">
      <c r="A22" s="60">
        <v>13</v>
      </c>
      <c r="B22" s="100" t="s">
        <v>37</v>
      </c>
      <c r="C22" s="108">
        <v>16</v>
      </c>
      <c r="D22" s="102">
        <v>2659739164.7349</v>
      </c>
      <c r="E22" s="102">
        <v>0</v>
      </c>
      <c r="F22" s="103">
        <f t="shared" si="0"/>
        <v>2659739164.7349</v>
      </c>
      <c r="G22" s="104">
        <v>50257868.07</v>
      </c>
      <c r="H22" s="104">
        <v>499654808.00999999</v>
      </c>
      <c r="I22" s="102">
        <v>424531814.39999998</v>
      </c>
      <c r="J22" s="105">
        <f t="shared" si="1"/>
        <v>1685294674.2549</v>
      </c>
      <c r="K22" s="103">
        <v>105574916.39</v>
      </c>
      <c r="L22" s="103">
        <v>123327035.73</v>
      </c>
      <c r="M22" s="103">
        <v>113836110.38</v>
      </c>
      <c r="N22" s="103">
        <v>61770917.020000003</v>
      </c>
      <c r="O22" s="105">
        <v>779829230.06840003</v>
      </c>
      <c r="P22" s="106">
        <f t="shared" si="2"/>
        <v>3844077374.3232999</v>
      </c>
      <c r="Q22" s="107">
        <f t="shared" si="3"/>
        <v>2869632883.8432999</v>
      </c>
      <c r="R22" s="60">
        <v>13</v>
      </c>
    </row>
    <row r="23" spans="1:18" ht="18" customHeight="1">
      <c r="A23" s="60">
        <v>14</v>
      </c>
      <c r="B23" s="100" t="s">
        <v>38</v>
      </c>
      <c r="C23" s="108">
        <v>17</v>
      </c>
      <c r="D23" s="102">
        <v>2991501915.2929001</v>
      </c>
      <c r="E23" s="102">
        <v>0</v>
      </c>
      <c r="F23" s="103">
        <f t="shared" si="0"/>
        <v>2991501915.2929001</v>
      </c>
      <c r="G23" s="104">
        <v>50370063.829999998</v>
      </c>
      <c r="H23" s="104">
        <v>0</v>
      </c>
      <c r="I23" s="102">
        <v>206468378.88999999</v>
      </c>
      <c r="J23" s="105">
        <f t="shared" si="1"/>
        <v>2734663472.5729003</v>
      </c>
      <c r="K23" s="103">
        <v>118743810.95999999</v>
      </c>
      <c r="L23" s="103">
        <v>138710242.15000001</v>
      </c>
      <c r="M23" s="103">
        <v>128035465.56</v>
      </c>
      <c r="N23" s="103">
        <v>69475916.680000007</v>
      </c>
      <c r="O23" s="105">
        <v>881245589.91260004</v>
      </c>
      <c r="P23" s="106">
        <f t="shared" si="2"/>
        <v>4327712940.5555</v>
      </c>
      <c r="Q23" s="107">
        <f t="shared" si="3"/>
        <v>4070874497.8355002</v>
      </c>
      <c r="R23" s="60">
        <v>14</v>
      </c>
    </row>
    <row r="24" spans="1:18" ht="18" customHeight="1">
      <c r="A24" s="60">
        <v>15</v>
      </c>
      <c r="B24" s="100" t="s">
        <v>39</v>
      </c>
      <c r="C24" s="108">
        <v>11</v>
      </c>
      <c r="D24" s="102">
        <v>2801870087.9970002</v>
      </c>
      <c r="E24" s="102">
        <v>0</v>
      </c>
      <c r="F24" s="103">
        <f t="shared" si="0"/>
        <v>2801870087.9970002</v>
      </c>
      <c r="G24" s="104">
        <v>32311814.59</v>
      </c>
      <c r="H24" s="104">
        <v>361446152.47000003</v>
      </c>
      <c r="I24" s="102">
        <v>302954928.63999999</v>
      </c>
      <c r="J24" s="105">
        <f t="shared" si="1"/>
        <v>2105157192.2970004</v>
      </c>
      <c r="K24" s="103">
        <v>111216620.09999999</v>
      </c>
      <c r="L24" s="103">
        <v>129917375.75</v>
      </c>
      <c r="M24" s="103">
        <v>119919275.11</v>
      </c>
      <c r="N24" s="103">
        <v>65071826.219999999</v>
      </c>
      <c r="O24" s="105">
        <v>766078913.51400006</v>
      </c>
      <c r="P24" s="106">
        <f t="shared" si="2"/>
        <v>3994074098.691</v>
      </c>
      <c r="Q24" s="107">
        <f t="shared" si="3"/>
        <v>3297361202.9910002</v>
      </c>
      <c r="R24" s="60">
        <v>15</v>
      </c>
    </row>
    <row r="25" spans="1:18" ht="18" customHeight="1">
      <c r="A25" s="60">
        <v>16</v>
      </c>
      <c r="B25" s="100" t="s">
        <v>40</v>
      </c>
      <c r="C25" s="108">
        <v>27</v>
      </c>
      <c r="D25" s="102">
        <v>3092772544.5324001</v>
      </c>
      <c r="E25" s="102">
        <v>231130231.52860001</v>
      </c>
      <c r="F25" s="103">
        <f t="shared" si="0"/>
        <v>3323902776.0610003</v>
      </c>
      <c r="G25" s="104">
        <v>48261551.149999999</v>
      </c>
      <c r="H25" s="104">
        <v>0</v>
      </c>
      <c r="I25" s="102">
        <v>822267522.07000005</v>
      </c>
      <c r="J25" s="105">
        <f t="shared" si="1"/>
        <v>2453373702.8410001</v>
      </c>
      <c r="K25" s="103">
        <v>149505374.56999999</v>
      </c>
      <c r="L25" s="103">
        <v>164012135.56999999</v>
      </c>
      <c r="M25" s="103">
        <v>165284646.66999999</v>
      </c>
      <c r="N25" s="103">
        <v>78566936.568800002</v>
      </c>
      <c r="O25" s="105">
        <v>927412650.02890003</v>
      </c>
      <c r="P25" s="106">
        <f t="shared" si="2"/>
        <v>4808684519.4687004</v>
      </c>
      <c r="Q25" s="107">
        <f t="shared" si="3"/>
        <v>3938155446.2487006</v>
      </c>
      <c r="R25" s="60">
        <v>16</v>
      </c>
    </row>
    <row r="26" spans="1:18" ht="18" customHeight="1">
      <c r="A26" s="60">
        <v>17</v>
      </c>
      <c r="B26" s="100" t="s">
        <v>41</v>
      </c>
      <c r="C26" s="108">
        <v>27</v>
      </c>
      <c r="D26" s="102">
        <v>3326563770.2445002</v>
      </c>
      <c r="E26" s="102">
        <v>0</v>
      </c>
      <c r="F26" s="103">
        <f t="shared" si="0"/>
        <v>3326563770.2445002</v>
      </c>
      <c r="G26" s="104">
        <v>26900978.82</v>
      </c>
      <c r="H26" s="104">
        <v>0</v>
      </c>
      <c r="I26" s="102">
        <v>163223611.96000001</v>
      </c>
      <c r="J26" s="105">
        <f t="shared" si="1"/>
        <v>3136439179.4645</v>
      </c>
      <c r="K26" s="103">
        <v>132043659.22</v>
      </c>
      <c r="L26" s="103">
        <v>154246421.75999999</v>
      </c>
      <c r="M26" s="103">
        <v>142376021.50999999</v>
      </c>
      <c r="N26" s="103">
        <v>77257536.140000001</v>
      </c>
      <c r="O26" s="105">
        <v>986094822.49059999</v>
      </c>
      <c r="P26" s="106">
        <f t="shared" si="2"/>
        <v>4818582231.3650999</v>
      </c>
      <c r="Q26" s="107">
        <f t="shared" si="3"/>
        <v>4628457640.5851002</v>
      </c>
      <c r="R26" s="60">
        <v>17</v>
      </c>
    </row>
    <row r="27" spans="1:18" ht="18" customHeight="1">
      <c r="A27" s="60">
        <v>18</v>
      </c>
      <c r="B27" s="100" t="s">
        <v>42</v>
      </c>
      <c r="C27" s="108">
        <v>23</v>
      </c>
      <c r="D27" s="102">
        <v>3897456370.9419999</v>
      </c>
      <c r="E27" s="102">
        <v>0</v>
      </c>
      <c r="F27" s="103">
        <f t="shared" si="0"/>
        <v>3897456370.9419999</v>
      </c>
      <c r="G27" s="104">
        <v>187188131.13</v>
      </c>
      <c r="H27" s="104">
        <v>0</v>
      </c>
      <c r="I27" s="102">
        <v>203254936.77000001</v>
      </c>
      <c r="J27" s="105">
        <f t="shared" si="1"/>
        <v>3507013303.0419998</v>
      </c>
      <c r="K27" s="103">
        <v>154704504.84</v>
      </c>
      <c r="L27" s="103">
        <v>180717623.56</v>
      </c>
      <c r="M27" s="103">
        <v>166810069.02000001</v>
      </c>
      <c r="N27" s="103">
        <v>90516189.439999998</v>
      </c>
      <c r="O27" s="105">
        <v>1224340480.1695001</v>
      </c>
      <c r="P27" s="106">
        <f t="shared" si="2"/>
        <v>5714545237.9715004</v>
      </c>
      <c r="Q27" s="107">
        <f t="shared" si="3"/>
        <v>5324102170.0714998</v>
      </c>
      <c r="R27" s="60">
        <v>18</v>
      </c>
    </row>
    <row r="28" spans="1:18" ht="18" customHeight="1">
      <c r="A28" s="60">
        <v>19</v>
      </c>
      <c r="B28" s="100" t="s">
        <v>43</v>
      </c>
      <c r="C28" s="108">
        <v>44</v>
      </c>
      <c r="D28" s="102">
        <v>4718304840.3674002</v>
      </c>
      <c r="E28" s="102">
        <v>0</v>
      </c>
      <c r="F28" s="103">
        <f t="shared" si="0"/>
        <v>4718304840.3674002</v>
      </c>
      <c r="G28" s="104">
        <v>55426336.829999998</v>
      </c>
      <c r="H28" s="104">
        <v>0</v>
      </c>
      <c r="I28" s="102">
        <v>482958816.27999997</v>
      </c>
      <c r="J28" s="105">
        <f t="shared" si="1"/>
        <v>4179919687.2574005</v>
      </c>
      <c r="K28" s="103">
        <v>187287026.34</v>
      </c>
      <c r="L28" s="103">
        <v>218778802.59</v>
      </c>
      <c r="M28" s="103">
        <v>201942159.49000001</v>
      </c>
      <c r="N28" s="103">
        <v>109579924.47</v>
      </c>
      <c r="O28" s="105">
        <v>1528621291.8712001</v>
      </c>
      <c r="P28" s="106">
        <f t="shared" si="2"/>
        <v>6964514045.1286011</v>
      </c>
      <c r="Q28" s="107">
        <f t="shared" si="3"/>
        <v>6426128892.0186005</v>
      </c>
      <c r="R28" s="60">
        <v>19</v>
      </c>
    </row>
    <row r="29" spans="1:18" ht="18" customHeight="1">
      <c r="A29" s="60">
        <v>20</v>
      </c>
      <c r="B29" s="100" t="s">
        <v>44</v>
      </c>
      <c r="C29" s="108">
        <v>34</v>
      </c>
      <c r="D29" s="102">
        <v>3656551968.5504999</v>
      </c>
      <c r="E29" s="102">
        <v>0</v>
      </c>
      <c r="F29" s="103">
        <f t="shared" si="0"/>
        <v>3656551968.5504999</v>
      </c>
      <c r="G29" s="104">
        <v>106524126.01000001</v>
      </c>
      <c r="H29" s="104">
        <v>0</v>
      </c>
      <c r="I29" s="102">
        <v>632384427.04999995</v>
      </c>
      <c r="J29" s="105">
        <f t="shared" si="1"/>
        <v>2917643415.4904995</v>
      </c>
      <c r="K29" s="103">
        <v>145142115.22999999</v>
      </c>
      <c r="L29" s="103">
        <v>169547345.56999999</v>
      </c>
      <c r="M29" s="103">
        <v>156499426.34</v>
      </c>
      <c r="N29" s="103">
        <v>84921322.829999998</v>
      </c>
      <c r="O29" s="105">
        <v>1103195104.3111999</v>
      </c>
      <c r="P29" s="106">
        <f t="shared" si="2"/>
        <v>5315857282.8317003</v>
      </c>
      <c r="Q29" s="107">
        <f t="shared" si="3"/>
        <v>4576948729.7716999</v>
      </c>
      <c r="R29" s="60">
        <v>20</v>
      </c>
    </row>
    <row r="30" spans="1:18" ht="18" customHeight="1">
      <c r="A30" s="60">
        <v>21</v>
      </c>
      <c r="B30" s="100" t="s">
        <v>45</v>
      </c>
      <c r="C30" s="108">
        <v>21</v>
      </c>
      <c r="D30" s="102">
        <v>3140996383.7066998</v>
      </c>
      <c r="E30" s="102">
        <v>0</v>
      </c>
      <c r="F30" s="103">
        <f t="shared" si="0"/>
        <v>3140996383.7066998</v>
      </c>
      <c r="G30" s="104">
        <v>38695926.329999998</v>
      </c>
      <c r="H30" s="104">
        <v>0</v>
      </c>
      <c r="I30" s="102">
        <v>264239440.81</v>
      </c>
      <c r="J30" s="105">
        <f t="shared" si="1"/>
        <v>2838061016.5667</v>
      </c>
      <c r="K30" s="103">
        <v>124677801.11</v>
      </c>
      <c r="L30" s="103">
        <v>145642015.72</v>
      </c>
      <c r="M30" s="103">
        <v>134433788.00999999</v>
      </c>
      <c r="N30" s="103">
        <v>72947839.989999995</v>
      </c>
      <c r="O30" s="105">
        <v>874796994.27509999</v>
      </c>
      <c r="P30" s="106">
        <f t="shared" si="2"/>
        <v>4493494822.811799</v>
      </c>
      <c r="Q30" s="107">
        <f t="shared" si="3"/>
        <v>4190559455.6717997</v>
      </c>
      <c r="R30" s="60">
        <v>21</v>
      </c>
    </row>
    <row r="31" spans="1:18" ht="18" customHeight="1">
      <c r="A31" s="60">
        <v>22</v>
      </c>
      <c r="B31" s="100" t="s">
        <v>46</v>
      </c>
      <c r="C31" s="108">
        <v>21</v>
      </c>
      <c r="D31" s="102">
        <v>3287674977.0689998</v>
      </c>
      <c r="E31" s="102">
        <v>0</v>
      </c>
      <c r="F31" s="103">
        <f t="shared" si="0"/>
        <v>3287674977.0689998</v>
      </c>
      <c r="G31" s="104">
        <v>25111709.41</v>
      </c>
      <c r="H31" s="104">
        <v>246132000</v>
      </c>
      <c r="I31" s="102">
        <v>328540878.14999998</v>
      </c>
      <c r="J31" s="105">
        <f t="shared" si="1"/>
        <v>2687890389.5089998</v>
      </c>
      <c r="K31" s="103">
        <v>130500018.73</v>
      </c>
      <c r="L31" s="103">
        <v>152443222.53999999</v>
      </c>
      <c r="M31" s="103">
        <v>140711591.78</v>
      </c>
      <c r="N31" s="103">
        <v>76354366.209999993</v>
      </c>
      <c r="O31" s="105">
        <v>850247913.68589997</v>
      </c>
      <c r="P31" s="106">
        <f t="shared" si="2"/>
        <v>4637932090.0149002</v>
      </c>
      <c r="Q31" s="107">
        <f t="shared" si="3"/>
        <v>4038147502.4548998</v>
      </c>
      <c r="R31" s="60">
        <v>22</v>
      </c>
    </row>
    <row r="32" spans="1:18" ht="18" customHeight="1">
      <c r="A32" s="60">
        <v>23</v>
      </c>
      <c r="B32" s="100" t="s">
        <v>47</v>
      </c>
      <c r="C32" s="108">
        <v>16</v>
      </c>
      <c r="D32" s="102">
        <v>2647881019.6293998</v>
      </c>
      <c r="E32" s="102">
        <v>0</v>
      </c>
      <c r="F32" s="103">
        <f t="shared" si="0"/>
        <v>2647881019.6293998</v>
      </c>
      <c r="G32" s="104">
        <v>38446982.479999997</v>
      </c>
      <c r="H32" s="104">
        <v>0</v>
      </c>
      <c r="I32" s="102">
        <v>385998701.70999998</v>
      </c>
      <c r="J32" s="105">
        <f t="shared" si="1"/>
        <v>2223435335.4393997</v>
      </c>
      <c r="K32" s="103">
        <v>105104222.61</v>
      </c>
      <c r="L32" s="103">
        <v>122777196.15000001</v>
      </c>
      <c r="M32" s="103">
        <v>113328585.01000001</v>
      </c>
      <c r="N32" s="103">
        <v>61495518.399999999</v>
      </c>
      <c r="O32" s="105">
        <v>794311758.63230002</v>
      </c>
      <c r="P32" s="106">
        <f t="shared" si="2"/>
        <v>3844898300.4317002</v>
      </c>
      <c r="Q32" s="107">
        <f t="shared" si="3"/>
        <v>3420452616.2417002</v>
      </c>
      <c r="R32" s="60">
        <v>23</v>
      </c>
    </row>
    <row r="33" spans="1:18" ht="18" customHeight="1">
      <c r="A33" s="60">
        <v>24</v>
      </c>
      <c r="B33" s="100" t="s">
        <v>48</v>
      </c>
      <c r="C33" s="108">
        <v>20</v>
      </c>
      <c r="D33" s="102">
        <v>3984914527.9018002</v>
      </c>
      <c r="E33" s="102">
        <v>0</v>
      </c>
      <c r="F33" s="103">
        <f t="shared" si="0"/>
        <v>3984914527.9018002</v>
      </c>
      <c r="G33" s="104">
        <v>847844680.25</v>
      </c>
      <c r="H33" s="104">
        <v>2000000000</v>
      </c>
      <c r="I33" s="102">
        <v>0</v>
      </c>
      <c r="J33" s="105">
        <f t="shared" si="1"/>
        <v>1137069847.6518002</v>
      </c>
      <c r="K33" s="103">
        <v>158176043.59999999</v>
      </c>
      <c r="L33" s="103">
        <v>184772891.59999999</v>
      </c>
      <c r="M33" s="103">
        <v>170553254.27000001</v>
      </c>
      <c r="N33" s="103">
        <v>92547354.989999995</v>
      </c>
      <c r="O33" s="105">
        <v>7359849659.6676998</v>
      </c>
      <c r="P33" s="106">
        <f t="shared" si="2"/>
        <v>11950813732.029499</v>
      </c>
      <c r="Q33" s="107">
        <f t="shared" si="3"/>
        <v>9102969051.7794991</v>
      </c>
      <c r="R33" s="60">
        <v>24</v>
      </c>
    </row>
    <row r="34" spans="1:18" ht="18" customHeight="1">
      <c r="A34" s="60">
        <v>25</v>
      </c>
      <c r="B34" s="100" t="s">
        <v>49</v>
      </c>
      <c r="C34" s="108">
        <v>13</v>
      </c>
      <c r="D34" s="102">
        <v>2743210425.9829998</v>
      </c>
      <c r="E34" s="102">
        <v>0</v>
      </c>
      <c r="F34" s="103">
        <f t="shared" si="0"/>
        <v>2743210425.9829998</v>
      </c>
      <c r="G34" s="104">
        <v>28549784.100000001</v>
      </c>
      <c r="H34" s="104">
        <v>101637860.22</v>
      </c>
      <c r="I34" s="102">
        <v>124304116.61</v>
      </c>
      <c r="J34" s="105">
        <f t="shared" si="1"/>
        <v>2488718665.053</v>
      </c>
      <c r="K34" s="103">
        <v>108888200.45999999</v>
      </c>
      <c r="L34" s="103">
        <v>127197439.03</v>
      </c>
      <c r="M34" s="103">
        <v>117408657.58</v>
      </c>
      <c r="N34" s="103">
        <v>63709489.210000001</v>
      </c>
      <c r="O34" s="105">
        <v>744160600.21080005</v>
      </c>
      <c r="P34" s="106">
        <f t="shared" si="2"/>
        <v>3904574812.4738002</v>
      </c>
      <c r="Q34" s="107">
        <f t="shared" si="3"/>
        <v>3650083051.5438004</v>
      </c>
      <c r="R34" s="60">
        <v>25</v>
      </c>
    </row>
    <row r="35" spans="1:18" ht="18" customHeight="1">
      <c r="A35" s="60">
        <v>26</v>
      </c>
      <c r="B35" s="100" t="s">
        <v>50</v>
      </c>
      <c r="C35" s="108">
        <v>25</v>
      </c>
      <c r="D35" s="102">
        <v>3523531653.428</v>
      </c>
      <c r="E35" s="102">
        <v>0</v>
      </c>
      <c r="F35" s="103">
        <f t="shared" si="0"/>
        <v>3523531653.428</v>
      </c>
      <c r="G35" s="104">
        <v>33862068.649999999</v>
      </c>
      <c r="H35" s="104">
        <v>275631992.38</v>
      </c>
      <c r="I35" s="102">
        <v>294021805.95999998</v>
      </c>
      <c r="J35" s="105">
        <f t="shared" si="1"/>
        <v>2920015786.4379997</v>
      </c>
      <c r="K35" s="103">
        <v>139862045.36000001</v>
      </c>
      <c r="L35" s="103">
        <v>163379447.09</v>
      </c>
      <c r="M35" s="103">
        <v>150806193.016</v>
      </c>
      <c r="N35" s="103">
        <v>81832002.280000001</v>
      </c>
      <c r="O35" s="105">
        <v>919616346.3477</v>
      </c>
      <c r="P35" s="106">
        <f t="shared" si="2"/>
        <v>4979027687.5216999</v>
      </c>
      <c r="Q35" s="107">
        <f t="shared" si="3"/>
        <v>4375511820.5317001</v>
      </c>
      <c r="R35" s="60">
        <v>26</v>
      </c>
    </row>
    <row r="36" spans="1:18" ht="18" customHeight="1">
      <c r="A36" s="60">
        <v>27</v>
      </c>
      <c r="B36" s="100" t="s">
        <v>51</v>
      </c>
      <c r="C36" s="108">
        <v>20</v>
      </c>
      <c r="D36" s="102">
        <v>2763584254.6571002</v>
      </c>
      <c r="E36" s="102">
        <v>0</v>
      </c>
      <c r="F36" s="103">
        <f t="shared" si="0"/>
        <v>2763584254.6571002</v>
      </c>
      <c r="G36" s="104">
        <v>69935871.299999997</v>
      </c>
      <c r="H36" s="104">
        <v>0</v>
      </c>
      <c r="I36" s="102">
        <v>1133331119.97</v>
      </c>
      <c r="J36" s="105">
        <f t="shared" si="1"/>
        <v>1560317263.3871</v>
      </c>
      <c r="K36" s="103">
        <v>109696913.31999999</v>
      </c>
      <c r="L36" s="103">
        <v>128142134.63</v>
      </c>
      <c r="M36" s="103">
        <v>118280651.89</v>
      </c>
      <c r="N36" s="103">
        <v>64182659.689999998</v>
      </c>
      <c r="O36" s="105">
        <v>963981265.99580002</v>
      </c>
      <c r="P36" s="106">
        <f t="shared" si="2"/>
        <v>4147867880.1829004</v>
      </c>
      <c r="Q36" s="107">
        <f t="shared" si="3"/>
        <v>2944600888.9129</v>
      </c>
      <c r="R36" s="60">
        <v>27</v>
      </c>
    </row>
    <row r="37" spans="1:18" ht="18" customHeight="1">
      <c r="A37" s="60">
        <v>28</v>
      </c>
      <c r="B37" s="100" t="s">
        <v>52</v>
      </c>
      <c r="C37" s="108">
        <v>18</v>
      </c>
      <c r="D37" s="102">
        <v>2769059224.5686998</v>
      </c>
      <c r="E37" s="102">
        <v>1273412234.6503</v>
      </c>
      <c r="F37" s="103">
        <f t="shared" si="0"/>
        <v>4042471459.2189999</v>
      </c>
      <c r="G37" s="104">
        <v>53057456.93</v>
      </c>
      <c r="H37" s="104">
        <v>307710850.69999999</v>
      </c>
      <c r="I37" s="102">
        <v>236499022.94999999</v>
      </c>
      <c r="J37" s="105">
        <f t="shared" si="1"/>
        <v>3445204128.6390004</v>
      </c>
      <c r="K37" s="103">
        <v>200966410.84999999</v>
      </c>
      <c r="L37" s="103">
        <v>226799588.12</v>
      </c>
      <c r="M37" s="103">
        <v>206997095.84</v>
      </c>
      <c r="N37" s="103">
        <v>107674247.71349999</v>
      </c>
      <c r="O37" s="105">
        <v>873547680.81280005</v>
      </c>
      <c r="P37" s="106">
        <f t="shared" si="2"/>
        <v>5658456482.5553007</v>
      </c>
      <c r="Q37" s="107">
        <f t="shared" si="3"/>
        <v>5061189151.9753008</v>
      </c>
      <c r="R37" s="60">
        <v>28</v>
      </c>
    </row>
    <row r="38" spans="1:18" ht="18" customHeight="1">
      <c r="A38" s="60">
        <v>29</v>
      </c>
      <c r="B38" s="100" t="s">
        <v>53</v>
      </c>
      <c r="C38" s="108">
        <v>30</v>
      </c>
      <c r="D38" s="102">
        <v>2712922262.1431999</v>
      </c>
      <c r="E38" s="102">
        <v>0</v>
      </c>
      <c r="F38" s="103">
        <f t="shared" si="0"/>
        <v>2712922262.1431999</v>
      </c>
      <c r="G38" s="104">
        <v>100711658.43000001</v>
      </c>
      <c r="H38" s="104">
        <v>945881467</v>
      </c>
      <c r="I38" s="102">
        <v>1375047323.53</v>
      </c>
      <c r="J38" s="105">
        <f t="shared" si="1"/>
        <v>291281813.18320012</v>
      </c>
      <c r="K38" s="103">
        <v>107685950.86</v>
      </c>
      <c r="L38" s="103">
        <v>125793034.59999999</v>
      </c>
      <c r="M38" s="103">
        <v>116112332.44</v>
      </c>
      <c r="N38" s="103">
        <v>63006063.969999999</v>
      </c>
      <c r="O38" s="105">
        <v>882273611.07480001</v>
      </c>
      <c r="P38" s="106">
        <f t="shared" si="2"/>
        <v>4007793255.0879998</v>
      </c>
      <c r="Q38" s="107">
        <f t="shared" si="3"/>
        <v>1586152806.1280003</v>
      </c>
      <c r="R38" s="60">
        <v>29</v>
      </c>
    </row>
    <row r="39" spans="1:18" ht="18" customHeight="1">
      <c r="A39" s="60">
        <v>30</v>
      </c>
      <c r="B39" s="100" t="s">
        <v>54</v>
      </c>
      <c r="C39" s="108">
        <v>33</v>
      </c>
      <c r="D39" s="102">
        <v>3336361347.2364998</v>
      </c>
      <c r="E39" s="102">
        <v>0</v>
      </c>
      <c r="F39" s="103">
        <f t="shared" si="0"/>
        <v>3336361347.2364998</v>
      </c>
      <c r="G39" s="104">
        <v>122941928.58</v>
      </c>
      <c r="H39" s="104">
        <v>99912935</v>
      </c>
      <c r="I39" s="102">
        <v>399777987.94999999</v>
      </c>
      <c r="J39" s="105">
        <f t="shared" si="1"/>
        <v>2713728495.7065001</v>
      </c>
      <c r="K39" s="103">
        <v>132432561.41</v>
      </c>
      <c r="L39" s="103">
        <v>154700716.72999999</v>
      </c>
      <c r="M39" s="103">
        <v>142795355.13</v>
      </c>
      <c r="N39" s="103">
        <v>77485079.239999995</v>
      </c>
      <c r="O39" s="105">
        <v>1318913927.3269999</v>
      </c>
      <c r="P39" s="106">
        <f t="shared" si="2"/>
        <v>5162688987.0734997</v>
      </c>
      <c r="Q39" s="107">
        <f t="shared" si="3"/>
        <v>4540056135.5434999</v>
      </c>
      <c r="R39" s="60">
        <v>30</v>
      </c>
    </row>
    <row r="40" spans="1:18" ht="18" customHeight="1">
      <c r="A40" s="60">
        <v>31</v>
      </c>
      <c r="B40" s="100" t="s">
        <v>55</v>
      </c>
      <c r="C40" s="108">
        <v>17</v>
      </c>
      <c r="D40" s="102">
        <v>3106262360.3536</v>
      </c>
      <c r="E40" s="102">
        <v>0</v>
      </c>
      <c r="F40" s="103">
        <f t="shared" si="0"/>
        <v>3106262360.3536</v>
      </c>
      <c r="G40" s="104">
        <v>20264710.649999999</v>
      </c>
      <c r="H40" s="104">
        <v>609914612.08000004</v>
      </c>
      <c r="I40" s="102">
        <v>519359488.18000001</v>
      </c>
      <c r="J40" s="105">
        <f t="shared" si="1"/>
        <v>1956723549.4435999</v>
      </c>
      <c r="K40" s="103">
        <v>123299078.84</v>
      </c>
      <c r="L40" s="103">
        <v>144031465.25999999</v>
      </c>
      <c r="M40" s="103">
        <v>132947181.29000001</v>
      </c>
      <c r="N40" s="103">
        <v>72141162.209999993</v>
      </c>
      <c r="O40" s="105">
        <v>870896189.52989995</v>
      </c>
      <c r="P40" s="106">
        <f t="shared" si="2"/>
        <v>4449577437.4834995</v>
      </c>
      <c r="Q40" s="107">
        <f t="shared" si="3"/>
        <v>3300038626.5735002</v>
      </c>
      <c r="R40" s="60">
        <v>31</v>
      </c>
    </row>
    <row r="41" spans="1:18" ht="18" customHeight="1">
      <c r="A41" s="60">
        <v>32</v>
      </c>
      <c r="B41" s="100" t="s">
        <v>56</v>
      </c>
      <c r="C41" s="108">
        <v>23</v>
      </c>
      <c r="D41" s="102">
        <v>3208034003.9668999</v>
      </c>
      <c r="E41" s="102">
        <v>9219509487.9465008</v>
      </c>
      <c r="F41" s="103">
        <f t="shared" si="0"/>
        <v>12427543491.913401</v>
      </c>
      <c r="G41" s="104">
        <v>55522490.880000003</v>
      </c>
      <c r="H41" s="104">
        <v>0</v>
      </c>
      <c r="I41" s="102">
        <v>1267549523.03</v>
      </c>
      <c r="J41" s="105">
        <f t="shared" si="1"/>
        <v>11104471478.003401</v>
      </c>
      <c r="K41" s="103">
        <v>573182446.55999994</v>
      </c>
      <c r="L41" s="103">
        <v>675773992.80999994</v>
      </c>
      <c r="M41" s="103">
        <v>645952240.85000002</v>
      </c>
      <c r="N41" s="103">
        <v>349341507.13510001</v>
      </c>
      <c r="O41" s="105">
        <v>1370646820.5658</v>
      </c>
      <c r="P41" s="106">
        <f t="shared" si="2"/>
        <v>16042440499.834299</v>
      </c>
      <c r="Q41" s="107">
        <f t="shared" si="3"/>
        <v>14719368485.924299</v>
      </c>
      <c r="R41" s="60">
        <v>32</v>
      </c>
    </row>
    <row r="42" spans="1:18" ht="18" customHeight="1">
      <c r="A42" s="60">
        <v>33</v>
      </c>
      <c r="B42" s="100" t="s">
        <v>57</v>
      </c>
      <c r="C42" s="108">
        <v>23</v>
      </c>
      <c r="D42" s="102">
        <v>3278319518.0064998</v>
      </c>
      <c r="E42" s="102">
        <v>0</v>
      </c>
      <c r="F42" s="103">
        <f t="shared" si="0"/>
        <v>3278319518.0064998</v>
      </c>
      <c r="G42" s="104">
        <v>35244761.729999997</v>
      </c>
      <c r="H42" s="104">
        <v>0</v>
      </c>
      <c r="I42" s="102">
        <v>573519483.79999995</v>
      </c>
      <c r="J42" s="105">
        <f t="shared" si="1"/>
        <v>2669555272.4764996</v>
      </c>
      <c r="K42" s="103">
        <v>130128665.84</v>
      </c>
      <c r="L42" s="103">
        <v>152009427.72999999</v>
      </c>
      <c r="M42" s="103">
        <v>140311180.68000001</v>
      </c>
      <c r="N42" s="103">
        <v>76137091.040000007</v>
      </c>
      <c r="O42" s="105">
        <v>882475182.3405</v>
      </c>
      <c r="P42" s="106">
        <f t="shared" si="2"/>
        <v>4659381065.6370001</v>
      </c>
      <c r="Q42" s="107">
        <f t="shared" si="3"/>
        <v>4050616820.1069994</v>
      </c>
      <c r="R42" s="60">
        <v>33</v>
      </c>
    </row>
    <row r="43" spans="1:18" ht="18" customHeight="1">
      <c r="A43" s="60">
        <v>34</v>
      </c>
      <c r="B43" s="100" t="s">
        <v>58</v>
      </c>
      <c r="C43" s="108">
        <v>16</v>
      </c>
      <c r="D43" s="102">
        <v>2865388229.9278002</v>
      </c>
      <c r="E43" s="102">
        <v>0</v>
      </c>
      <c r="F43" s="103">
        <f t="shared" si="0"/>
        <v>2865388229.9278002</v>
      </c>
      <c r="G43" s="104">
        <v>17865776.940000001</v>
      </c>
      <c r="H43" s="104">
        <v>0</v>
      </c>
      <c r="I43" s="102">
        <v>446352804.32999998</v>
      </c>
      <c r="J43" s="105">
        <f t="shared" si="1"/>
        <v>2401169648.6578002</v>
      </c>
      <c r="K43" s="103">
        <v>113737890.84</v>
      </c>
      <c r="L43" s="103">
        <v>132862590.93000001</v>
      </c>
      <c r="M43" s="103">
        <v>122637834.25</v>
      </c>
      <c r="N43" s="103">
        <v>66546998.649999999</v>
      </c>
      <c r="O43" s="105">
        <v>798907779.77880001</v>
      </c>
      <c r="P43" s="106">
        <f t="shared" si="2"/>
        <v>4100081324.3766003</v>
      </c>
      <c r="Q43" s="107">
        <f t="shared" si="3"/>
        <v>3635862743.1066003</v>
      </c>
      <c r="R43" s="60">
        <v>34</v>
      </c>
    </row>
    <row r="44" spans="1:18" ht="18" customHeight="1">
      <c r="A44" s="60">
        <v>35</v>
      </c>
      <c r="B44" s="100" t="s">
        <v>59</v>
      </c>
      <c r="C44" s="108">
        <v>17</v>
      </c>
      <c r="D44" s="102">
        <v>2953847436.6322999</v>
      </c>
      <c r="E44" s="102">
        <v>0</v>
      </c>
      <c r="F44" s="103">
        <f t="shared" si="0"/>
        <v>2953847436.6322999</v>
      </c>
      <c r="G44" s="104">
        <v>33411095.780000001</v>
      </c>
      <c r="H44" s="104">
        <v>0</v>
      </c>
      <c r="I44" s="102">
        <v>89972595.590000004</v>
      </c>
      <c r="J44" s="105">
        <f t="shared" si="1"/>
        <v>2830463745.2622995</v>
      </c>
      <c r="K44" s="103">
        <v>117249164.98</v>
      </c>
      <c r="L44" s="103">
        <v>136964275.75</v>
      </c>
      <c r="M44" s="103">
        <v>126423864.15000001</v>
      </c>
      <c r="N44" s="103">
        <v>68601413</v>
      </c>
      <c r="O44" s="105">
        <v>792746049.27559996</v>
      </c>
      <c r="P44" s="106">
        <f t="shared" si="2"/>
        <v>4195832203.7879</v>
      </c>
      <c r="Q44" s="107">
        <f t="shared" si="3"/>
        <v>4072448512.4178996</v>
      </c>
      <c r="R44" s="60">
        <v>35</v>
      </c>
    </row>
    <row r="45" spans="1:18" ht="18" customHeight="1" thickBot="1">
      <c r="A45" s="60">
        <v>36</v>
      </c>
      <c r="B45" s="100" t="s">
        <v>60</v>
      </c>
      <c r="C45" s="108">
        <v>14</v>
      </c>
      <c r="D45" s="102">
        <v>2960138269.1647</v>
      </c>
      <c r="E45" s="102">
        <v>0</v>
      </c>
      <c r="F45" s="103">
        <f t="shared" si="0"/>
        <v>2960138269.1647</v>
      </c>
      <c r="G45" s="104">
        <v>21475442.949999999</v>
      </c>
      <c r="H45" s="104">
        <v>488822936.86000001</v>
      </c>
      <c r="I45" s="102">
        <v>780842346.25999999</v>
      </c>
      <c r="J45" s="105">
        <f t="shared" si="1"/>
        <v>1668997543.0947001</v>
      </c>
      <c r="K45" s="103">
        <v>117498871.47</v>
      </c>
      <c r="L45" s="103">
        <v>137255969.66</v>
      </c>
      <c r="M45" s="103">
        <v>126693110.06999999</v>
      </c>
      <c r="N45" s="103">
        <v>68747513.980000004</v>
      </c>
      <c r="O45" s="105">
        <v>850631205.7507</v>
      </c>
      <c r="P45" s="106">
        <f t="shared" si="2"/>
        <v>4260964940.0953999</v>
      </c>
      <c r="Q45" s="107">
        <f t="shared" si="3"/>
        <v>2969824214.0254002</v>
      </c>
      <c r="R45" s="60">
        <v>36</v>
      </c>
    </row>
    <row r="46" spans="1:18" ht="18" customHeight="1" thickTop="1" thickBot="1">
      <c r="A46" s="60"/>
      <c r="B46" s="137" t="s">
        <v>879</v>
      </c>
      <c r="C46" s="138"/>
      <c r="D46" s="109">
        <f>SUM(D10:D45)</f>
        <v>112800061071.4229</v>
      </c>
      <c r="E46" s="109">
        <f t="shared" ref="E46:G46" si="4">SUM(E10:E45)</f>
        <v>46389394837.870399</v>
      </c>
      <c r="F46" s="109">
        <f t="shared" si="4"/>
        <v>159189455909.2933</v>
      </c>
      <c r="G46" s="109">
        <f t="shared" si="4"/>
        <v>2850090984.7400002</v>
      </c>
      <c r="H46" s="109">
        <f t="shared" ref="H46" si="5">SUM(H10:H45)</f>
        <v>8395445859.29</v>
      </c>
      <c r="I46" s="109">
        <f t="shared" ref="I46" si="6">SUM(I10:I45)</f>
        <v>18618419813.8946</v>
      </c>
      <c r="J46" s="109">
        <f t="shared" ref="J46" si="7">SUM(J10:J45)</f>
        <v>129325499251.36867</v>
      </c>
      <c r="K46" s="109">
        <f t="shared" ref="K46" si="8">SUM(K10:K45)</f>
        <v>6981362758.9799986</v>
      </c>
      <c r="L46" s="109">
        <f>SUM(L10:L45)</f>
        <v>8155258880.8999996</v>
      </c>
      <c r="M46" s="109">
        <f t="shared" ref="M46" si="9">SUM(M10:M45)</f>
        <v>7527651537.2460012</v>
      </c>
      <c r="N46" s="109">
        <f t="shared" ref="N46" si="10">SUM(N10:N45)</f>
        <v>4084731434.999599</v>
      </c>
      <c r="O46" s="109">
        <f t="shared" ref="O46" si="11">SUM(O10:O45)</f>
        <v>40176126885.910301</v>
      </c>
      <c r="P46" s="109">
        <f t="shared" ref="P46" si="12">SUM(P10:P45)</f>
        <v>226114587407.32913</v>
      </c>
      <c r="Q46" s="109">
        <f t="shared" ref="Q46" si="13">SUM(Q10:Q45)</f>
        <v>196250630749.40454</v>
      </c>
      <c r="R46" s="56"/>
    </row>
    <row r="47" spans="1:18" ht="13.5" thickTop="1">
      <c r="A47" s="56"/>
      <c r="B47" s="56" t="s">
        <v>18</v>
      </c>
      <c r="C47" s="56"/>
      <c r="D47" s="56"/>
      <c r="E47" s="56"/>
      <c r="F47" s="56"/>
      <c r="G47" s="56"/>
      <c r="H47" s="56"/>
      <c r="I47" s="61"/>
      <c r="J47" s="61"/>
      <c r="K47" s="61"/>
      <c r="L47" s="61"/>
      <c r="M47" s="61"/>
      <c r="N47" s="63"/>
      <c r="O47" s="62"/>
      <c r="P47" s="56"/>
      <c r="Q47" s="56"/>
      <c r="R47" s="56"/>
    </row>
    <row r="48" spans="1:18" ht="13">
      <c r="A48" s="56"/>
      <c r="B48" s="56" t="s">
        <v>914</v>
      </c>
      <c r="C48" s="56"/>
      <c r="D48" s="56"/>
      <c r="E48" s="56"/>
      <c r="F48" s="56"/>
      <c r="G48" s="56"/>
      <c r="H48" s="56"/>
      <c r="I48" s="63"/>
      <c r="J48" s="61"/>
      <c r="K48" s="61"/>
      <c r="L48" s="61"/>
      <c r="M48" s="61"/>
      <c r="N48" s="56"/>
      <c r="O48" s="56"/>
      <c r="P48" s="56"/>
      <c r="Q48" s="56"/>
      <c r="R48" s="56"/>
    </row>
    <row r="49" spans="1:18" ht="13">
      <c r="A49" s="56"/>
      <c r="B49" s="56"/>
      <c r="C49" s="64" t="s">
        <v>24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 ht="13">
      <c r="C50" s="17"/>
    </row>
    <row r="51" spans="1:18">
      <c r="H51" s="23"/>
      <c r="Q51" s="130"/>
    </row>
    <row r="52" spans="1:18">
      <c r="H52" s="23"/>
    </row>
    <row r="53" spans="1:18" ht="20">
      <c r="A53" s="21" t="s">
        <v>22</v>
      </c>
    </row>
    <row r="54" spans="1:18">
      <c r="O54" s="23"/>
    </row>
  </sheetData>
  <mergeCells count="20">
    <mergeCell ref="A1:R1"/>
    <mergeCell ref="N7:N8"/>
    <mergeCell ref="A4:Q4"/>
    <mergeCell ref="A7:A8"/>
    <mergeCell ref="R7:R8"/>
    <mergeCell ref="D5:Q5"/>
    <mergeCell ref="J7:J8"/>
    <mergeCell ref="O7:O8"/>
    <mergeCell ref="P7:P8"/>
    <mergeCell ref="Q7:Q8"/>
    <mergeCell ref="K7:K8"/>
    <mergeCell ref="L7:L8"/>
    <mergeCell ref="M7:M8"/>
    <mergeCell ref="B46:C46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44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414"/>
  <sheetViews>
    <sheetView topLeftCell="B4" zoomScaleNormal="100" workbookViewId="0">
      <pane xSplit="3" ySplit="3" topLeftCell="S408" activePane="bottomRight" state="frozen"/>
      <selection activeCell="B4" sqref="B4"/>
      <selection pane="topRight" activeCell="E4" sqref="E4"/>
      <selection pane="bottomLeft" activeCell="B7" sqref="B7"/>
      <selection pane="bottomRight" activeCell="Y413" sqref="Y413"/>
    </sheetView>
  </sheetViews>
  <sheetFormatPr defaultRowHeight="12.5"/>
  <cols>
    <col min="1" max="1" width="9.36328125" bestFit="1" customWidth="1"/>
    <col min="2" max="2" width="13.90625" bestFit="1" customWidth="1"/>
    <col min="3" max="3" width="6.08984375" customWidth="1"/>
    <col min="4" max="4" width="23.90625" bestFit="1" customWidth="1"/>
    <col min="5" max="5" width="17.08984375" customWidth="1"/>
    <col min="6" max="10" width="22" customWidth="1"/>
    <col min="11" max="11" width="18.453125" customWidth="1"/>
    <col min="12" max="12" width="19.6328125" bestFit="1" customWidth="1"/>
    <col min="13" max="13" width="0.6328125" customWidth="1"/>
    <col min="14" max="14" width="4.6328125" style="14" customWidth="1"/>
    <col min="15" max="15" width="13" customWidth="1"/>
    <col min="16" max="16" width="9.453125" bestFit="1" customWidth="1"/>
    <col min="17" max="17" width="22.36328125" customWidth="1"/>
    <col min="18" max="18" width="18.6328125" customWidth="1"/>
    <col min="19" max="23" width="21.90625" customWidth="1"/>
    <col min="24" max="24" width="18.6328125" customWidth="1"/>
    <col min="25" max="25" width="22.08984375" bestFit="1" customWidth="1"/>
    <col min="27" max="27" width="17.36328125" bestFit="1" customWidth="1"/>
  </cols>
  <sheetData>
    <row r="1" spans="1:25" ht="25">
      <c r="A1" s="149" t="s">
        <v>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5" ht="25" hidden="1">
      <c r="A2" s="22"/>
      <c r="B2" s="22"/>
      <c r="C2" s="22"/>
      <c r="D2" s="22"/>
      <c r="E2" s="22"/>
      <c r="F2" s="22"/>
      <c r="G2" s="123"/>
      <c r="H2" s="123"/>
      <c r="I2" s="123"/>
      <c r="J2" s="123"/>
      <c r="K2" s="22"/>
      <c r="L2" s="22"/>
      <c r="M2" s="22"/>
      <c r="N2" s="22"/>
      <c r="O2" s="22"/>
      <c r="P2" s="22"/>
      <c r="Q2" s="22"/>
      <c r="R2" s="22"/>
      <c r="S2" s="22"/>
      <c r="T2" s="126"/>
      <c r="U2" s="126"/>
      <c r="V2" s="126"/>
      <c r="W2" s="126"/>
      <c r="X2" s="22"/>
      <c r="Y2" s="22"/>
    </row>
    <row r="3" spans="1:25" ht="17.5">
      <c r="M3" s="19" t="s">
        <v>15</v>
      </c>
    </row>
    <row r="4" spans="1:25" ht="45" customHeight="1">
      <c r="B4" s="150" t="s">
        <v>929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</row>
    <row r="5" spans="1:25">
      <c r="M5" s="14">
        <v>0</v>
      </c>
    </row>
    <row r="6" spans="1:25" ht="91.5" customHeight="1">
      <c r="A6" s="10" t="s">
        <v>0</v>
      </c>
      <c r="B6" s="2" t="s">
        <v>8</v>
      </c>
      <c r="C6" s="2" t="s">
        <v>0</v>
      </c>
      <c r="D6" s="2" t="s">
        <v>9</v>
      </c>
      <c r="E6" s="2" t="s">
        <v>5</v>
      </c>
      <c r="F6" s="2" t="s">
        <v>880</v>
      </c>
      <c r="G6" s="121" t="s">
        <v>925</v>
      </c>
      <c r="H6" s="121" t="s">
        <v>924</v>
      </c>
      <c r="I6" s="121" t="s">
        <v>926</v>
      </c>
      <c r="J6" s="121" t="s">
        <v>927</v>
      </c>
      <c r="K6" s="2" t="s">
        <v>10</v>
      </c>
      <c r="L6" s="2" t="s">
        <v>16</v>
      </c>
      <c r="M6" s="8"/>
      <c r="N6" s="15"/>
      <c r="O6" s="2" t="s">
        <v>8</v>
      </c>
      <c r="P6" s="2" t="s">
        <v>0</v>
      </c>
      <c r="Q6" s="2" t="s">
        <v>9</v>
      </c>
      <c r="R6" s="2" t="s">
        <v>5</v>
      </c>
      <c r="S6" s="2" t="s">
        <v>880</v>
      </c>
      <c r="T6" s="121" t="s">
        <v>925</v>
      </c>
      <c r="U6" s="121" t="s">
        <v>924</v>
      </c>
      <c r="V6" s="121" t="s">
        <v>926</v>
      </c>
      <c r="W6" s="121" t="s">
        <v>927</v>
      </c>
      <c r="X6" s="2" t="s">
        <v>10</v>
      </c>
      <c r="Y6" s="2" t="s">
        <v>16</v>
      </c>
    </row>
    <row r="7" spans="1:25" ht="12.75" customHeight="1">
      <c r="A7" s="1"/>
      <c r="B7" s="1"/>
      <c r="C7" s="1"/>
      <c r="D7" s="1"/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3" t="s">
        <v>4</v>
      </c>
      <c r="K7" s="3" t="s">
        <v>4</v>
      </c>
      <c r="L7" s="3" t="s">
        <v>4</v>
      </c>
      <c r="M7" s="8"/>
      <c r="N7" s="15"/>
      <c r="O7" s="3"/>
      <c r="P7" s="3"/>
      <c r="Q7" s="3"/>
      <c r="R7" s="3" t="s">
        <v>4</v>
      </c>
      <c r="S7" s="3" t="s">
        <v>4</v>
      </c>
      <c r="T7" s="3" t="s">
        <v>4</v>
      </c>
      <c r="U7" s="3" t="s">
        <v>4</v>
      </c>
      <c r="V7" s="3" t="s">
        <v>4</v>
      </c>
      <c r="W7" s="3" t="s">
        <v>4</v>
      </c>
      <c r="X7" s="3" t="s">
        <v>4</v>
      </c>
      <c r="Y7" s="3" t="s">
        <v>4</v>
      </c>
    </row>
    <row r="8" spans="1:25" ht="24.9" customHeight="1">
      <c r="A8" s="155">
        <v>1</v>
      </c>
      <c r="B8" s="151" t="s">
        <v>25</v>
      </c>
      <c r="C8" s="1">
        <v>1</v>
      </c>
      <c r="D8" s="4" t="s">
        <v>64</v>
      </c>
      <c r="E8" s="4">
        <v>92473776.669200003</v>
      </c>
      <c r="F8" s="4">
        <v>0</v>
      </c>
      <c r="G8" s="4">
        <v>3670627.3191</v>
      </c>
      <c r="H8" s="4">
        <v>4287832.7736</v>
      </c>
      <c r="I8" s="125">
        <v>3957852.4043999999</v>
      </c>
      <c r="J8" s="4">
        <v>2147650.4393000002</v>
      </c>
      <c r="K8" s="4">
        <v>25526952.225400001</v>
      </c>
      <c r="L8" s="5">
        <f>E8+F8+G8+H8+I8+J8+K8</f>
        <v>132064691.831</v>
      </c>
      <c r="M8" s="8"/>
      <c r="N8" s="154">
        <v>19</v>
      </c>
      <c r="O8" s="151" t="s">
        <v>43</v>
      </c>
      <c r="P8" s="9">
        <v>26</v>
      </c>
      <c r="Q8" s="4" t="s">
        <v>445</v>
      </c>
      <c r="R8" s="4">
        <v>97895741.786899999</v>
      </c>
      <c r="S8" s="4">
        <v>0</v>
      </c>
      <c r="T8" s="4">
        <v>3885845.2327000001</v>
      </c>
      <c r="U8" s="4">
        <v>4539238.9621000001</v>
      </c>
      <c r="V8" s="4">
        <v>4189911.0317000002</v>
      </c>
      <c r="W8" s="4">
        <v>2273572.4703000002</v>
      </c>
      <c r="X8" s="4">
        <v>26807947.0711</v>
      </c>
      <c r="Y8" s="5">
        <f>R8+S8+T8+U8+V8+W8+X8</f>
        <v>139592256.5548</v>
      </c>
    </row>
    <row r="9" spans="1:25" ht="24.9" customHeight="1">
      <c r="A9" s="155"/>
      <c r="B9" s="152"/>
      <c r="C9" s="1">
        <v>2</v>
      </c>
      <c r="D9" s="4" t="s">
        <v>65</v>
      </c>
      <c r="E9" s="4">
        <v>154280449.73750001</v>
      </c>
      <c r="F9" s="4">
        <v>0</v>
      </c>
      <c r="G9" s="4">
        <v>6123963.5061999997</v>
      </c>
      <c r="H9" s="4">
        <v>7153690.4031999996</v>
      </c>
      <c r="I9" s="4">
        <v>6603161.1440000003</v>
      </c>
      <c r="J9" s="4">
        <v>3583074.9818000002</v>
      </c>
      <c r="K9" s="4">
        <v>44595976.307800002</v>
      </c>
      <c r="L9" s="5">
        <f t="shared" ref="L9:L72" si="0">E9+F9+G9+H9+I9+J9+K9</f>
        <v>222340316.08049998</v>
      </c>
      <c r="M9" s="8"/>
      <c r="N9" s="154"/>
      <c r="O9" s="152"/>
      <c r="P9" s="9">
        <v>27</v>
      </c>
      <c r="Q9" s="4" t="s">
        <v>446</v>
      </c>
      <c r="R9" s="4">
        <v>95872598.790600002</v>
      </c>
      <c r="S9" s="4">
        <v>0</v>
      </c>
      <c r="T9" s="4">
        <v>3805539.1804</v>
      </c>
      <c r="U9" s="4">
        <v>4445429.6774000004</v>
      </c>
      <c r="V9" s="4">
        <v>4103321.0636</v>
      </c>
      <c r="W9" s="4">
        <v>2226586.1342000002</v>
      </c>
      <c r="X9" s="4">
        <v>28832181.926399998</v>
      </c>
      <c r="Y9" s="5">
        <f t="shared" ref="Y9:Y72" si="1">R9+S9+T9+U9+V9+W9+X9</f>
        <v>139285656.77260002</v>
      </c>
    </row>
    <row r="10" spans="1:25" ht="24.9" customHeight="1">
      <c r="A10" s="155"/>
      <c r="B10" s="152"/>
      <c r="C10" s="1">
        <v>3</v>
      </c>
      <c r="D10" s="4" t="s">
        <v>66</v>
      </c>
      <c r="E10" s="4">
        <v>108553282.6461</v>
      </c>
      <c r="F10" s="4">
        <v>0</v>
      </c>
      <c r="G10" s="4">
        <v>4308882.5740999999</v>
      </c>
      <c r="H10" s="4">
        <v>5033408.8190000001</v>
      </c>
      <c r="I10" s="4">
        <v>4646050.8718999997</v>
      </c>
      <c r="J10" s="4">
        <v>2521087.7458000001</v>
      </c>
      <c r="K10" s="4">
        <v>29307316.1492</v>
      </c>
      <c r="L10" s="5">
        <f t="shared" si="0"/>
        <v>154370028.80610001</v>
      </c>
      <c r="M10" s="8"/>
      <c r="N10" s="154"/>
      <c r="O10" s="152"/>
      <c r="P10" s="9">
        <v>28</v>
      </c>
      <c r="Q10" s="4" t="s">
        <v>447</v>
      </c>
      <c r="R10" s="4">
        <v>95959384.822899997</v>
      </c>
      <c r="S10" s="4">
        <v>0</v>
      </c>
      <c r="T10" s="4">
        <v>3808984.04</v>
      </c>
      <c r="U10" s="4">
        <v>4449453.7802999998</v>
      </c>
      <c r="V10" s="4">
        <v>4107035.4821000001</v>
      </c>
      <c r="W10" s="4">
        <v>2228601.6900999998</v>
      </c>
      <c r="X10" s="4">
        <v>28351303.336800002</v>
      </c>
      <c r="Y10" s="5">
        <f t="shared" si="1"/>
        <v>138904763.15220001</v>
      </c>
    </row>
    <row r="11" spans="1:25" ht="24.9" customHeight="1">
      <c r="A11" s="155"/>
      <c r="B11" s="152"/>
      <c r="C11" s="1">
        <v>4</v>
      </c>
      <c r="D11" s="4" t="s">
        <v>67</v>
      </c>
      <c r="E11" s="4">
        <v>110604038.0596</v>
      </c>
      <c r="F11" s="4">
        <v>0</v>
      </c>
      <c r="G11" s="4">
        <v>4390284.6657999996</v>
      </c>
      <c r="H11" s="4">
        <v>5128498.4389000004</v>
      </c>
      <c r="I11" s="4">
        <v>4733822.6440000003</v>
      </c>
      <c r="J11" s="4">
        <v>2568715.3643</v>
      </c>
      <c r="K11" s="4">
        <v>30627652.7632</v>
      </c>
      <c r="L11" s="5">
        <f t="shared" si="0"/>
        <v>158053011.93579999</v>
      </c>
      <c r="M11" s="8"/>
      <c r="N11" s="154"/>
      <c r="O11" s="152"/>
      <c r="P11" s="9">
        <v>29</v>
      </c>
      <c r="Q11" s="4" t="s">
        <v>448</v>
      </c>
      <c r="R11" s="4">
        <v>113727795.603</v>
      </c>
      <c r="S11" s="4">
        <v>0</v>
      </c>
      <c r="T11" s="4">
        <v>4514278.1934000002</v>
      </c>
      <c r="U11" s="4">
        <v>5273341.1223999998</v>
      </c>
      <c r="V11" s="4">
        <v>4867518.6142999995</v>
      </c>
      <c r="W11" s="4">
        <v>2641262.8421</v>
      </c>
      <c r="X11" s="4">
        <v>33521501.620000001</v>
      </c>
      <c r="Y11" s="5">
        <f t="shared" si="1"/>
        <v>164545697.99519998</v>
      </c>
    </row>
    <row r="12" spans="1:25" ht="24.9" customHeight="1">
      <c r="A12" s="155"/>
      <c r="B12" s="152"/>
      <c r="C12" s="1">
        <v>5</v>
      </c>
      <c r="D12" s="4" t="s">
        <v>68</v>
      </c>
      <c r="E12" s="4">
        <v>100671336.55400001</v>
      </c>
      <c r="F12" s="4">
        <v>0</v>
      </c>
      <c r="G12" s="4">
        <v>3996018.8879</v>
      </c>
      <c r="H12" s="4">
        <v>4667938.0012999997</v>
      </c>
      <c r="I12" s="4">
        <v>4308705.7302999999</v>
      </c>
      <c r="J12" s="4">
        <v>2338034.0671999999</v>
      </c>
      <c r="K12" s="4">
        <v>27365658.840700001</v>
      </c>
      <c r="L12" s="5">
        <f t="shared" si="0"/>
        <v>143347692.08139998</v>
      </c>
      <c r="M12" s="8"/>
      <c r="N12" s="154"/>
      <c r="O12" s="152"/>
      <c r="P12" s="9">
        <v>30</v>
      </c>
      <c r="Q12" s="4" t="s">
        <v>449</v>
      </c>
      <c r="R12" s="4">
        <v>114617485.6118</v>
      </c>
      <c r="S12" s="4">
        <v>0</v>
      </c>
      <c r="T12" s="4">
        <v>4549593.2910000002</v>
      </c>
      <c r="U12" s="4">
        <v>5314594.3524000002</v>
      </c>
      <c r="V12" s="4">
        <v>4905597.1039000005</v>
      </c>
      <c r="W12" s="4">
        <v>2661925.3824999998</v>
      </c>
      <c r="X12" s="4">
        <v>33002830.240800001</v>
      </c>
      <c r="Y12" s="5">
        <f t="shared" si="1"/>
        <v>165052025.9824</v>
      </c>
    </row>
    <row r="13" spans="1:25" ht="24.9" customHeight="1">
      <c r="A13" s="155"/>
      <c r="B13" s="152"/>
      <c r="C13" s="1">
        <v>6</v>
      </c>
      <c r="D13" s="4" t="s">
        <v>69</v>
      </c>
      <c r="E13" s="4">
        <v>103967469.16680001</v>
      </c>
      <c r="F13" s="4">
        <v>0</v>
      </c>
      <c r="G13" s="4">
        <v>4126854.6214999999</v>
      </c>
      <c r="H13" s="4">
        <v>4820773.3882999998</v>
      </c>
      <c r="I13" s="4">
        <v>4449779.3065999998</v>
      </c>
      <c r="J13" s="4">
        <v>2414584.8572</v>
      </c>
      <c r="K13" s="4">
        <v>28314456.769900002</v>
      </c>
      <c r="L13" s="5">
        <f t="shared" si="0"/>
        <v>148093918.1103</v>
      </c>
      <c r="M13" s="8"/>
      <c r="N13" s="154"/>
      <c r="O13" s="152"/>
      <c r="P13" s="9">
        <v>31</v>
      </c>
      <c r="Q13" s="4" t="s">
        <v>49</v>
      </c>
      <c r="R13" s="4">
        <v>198170595.10420001</v>
      </c>
      <c r="S13" s="4">
        <v>0</v>
      </c>
      <c r="T13" s="4">
        <v>7866126.2297999999</v>
      </c>
      <c r="U13" s="4">
        <v>9188792.7914000005</v>
      </c>
      <c r="V13" s="4">
        <v>8481647.3877000008</v>
      </c>
      <c r="W13" s="4">
        <v>4602398.4415999996</v>
      </c>
      <c r="X13" s="4">
        <v>56080843.527800001</v>
      </c>
      <c r="Y13" s="5">
        <f t="shared" si="1"/>
        <v>284390403.48250002</v>
      </c>
    </row>
    <row r="14" spans="1:25" ht="24.9" customHeight="1">
      <c r="A14" s="155"/>
      <c r="B14" s="152"/>
      <c r="C14" s="1">
        <v>7</v>
      </c>
      <c r="D14" s="4" t="s">
        <v>70</v>
      </c>
      <c r="E14" s="4">
        <v>100876292.3048</v>
      </c>
      <c r="F14" s="4">
        <v>0</v>
      </c>
      <c r="G14" s="4">
        <v>4004154.3421</v>
      </c>
      <c r="H14" s="4">
        <v>4677441.4088000003</v>
      </c>
      <c r="I14" s="4">
        <v>4317477.7805000003</v>
      </c>
      <c r="J14" s="4">
        <v>2342794.0469999998</v>
      </c>
      <c r="K14" s="4">
        <v>27170908.436700001</v>
      </c>
      <c r="L14" s="5">
        <f t="shared" si="0"/>
        <v>143389068.31990001</v>
      </c>
      <c r="M14" s="8"/>
      <c r="N14" s="154"/>
      <c r="O14" s="152"/>
      <c r="P14" s="9">
        <v>32</v>
      </c>
      <c r="Q14" s="4" t="s">
        <v>450</v>
      </c>
      <c r="R14" s="4">
        <v>99259275.442200005</v>
      </c>
      <c r="S14" s="4">
        <v>0</v>
      </c>
      <c r="T14" s="4">
        <v>3939968.9429000001</v>
      </c>
      <c r="U14" s="4">
        <v>4602463.4188999999</v>
      </c>
      <c r="V14" s="4">
        <v>4248269.9000000004</v>
      </c>
      <c r="W14" s="4">
        <v>2305239.7576000001</v>
      </c>
      <c r="X14" s="4">
        <v>28882692.863699999</v>
      </c>
      <c r="Y14" s="5">
        <f t="shared" si="1"/>
        <v>143237910.32530001</v>
      </c>
    </row>
    <row r="15" spans="1:25" ht="24.9" customHeight="1">
      <c r="A15" s="155"/>
      <c r="B15" s="152"/>
      <c r="C15" s="1">
        <v>8</v>
      </c>
      <c r="D15" s="4" t="s">
        <v>71</v>
      </c>
      <c r="E15" s="4">
        <v>98360675.229399994</v>
      </c>
      <c r="F15" s="4">
        <v>0</v>
      </c>
      <c r="G15" s="4">
        <v>3904300.1661999999</v>
      </c>
      <c r="H15" s="4">
        <v>4560797.0396999996</v>
      </c>
      <c r="I15" s="4">
        <v>4209810.0562000005</v>
      </c>
      <c r="J15" s="4">
        <v>2284370.2829</v>
      </c>
      <c r="K15" s="4">
        <v>25946108.6195</v>
      </c>
      <c r="L15" s="5">
        <f t="shared" si="0"/>
        <v>139266061.39390001</v>
      </c>
      <c r="M15" s="8"/>
      <c r="N15" s="154"/>
      <c r="O15" s="152"/>
      <c r="P15" s="9">
        <v>33</v>
      </c>
      <c r="Q15" s="4" t="s">
        <v>451</v>
      </c>
      <c r="R15" s="4">
        <v>98234031.171700001</v>
      </c>
      <c r="S15" s="4">
        <v>0</v>
      </c>
      <c r="T15" s="4">
        <v>3899273.1935999999</v>
      </c>
      <c r="U15" s="4">
        <v>4554924.7960999999</v>
      </c>
      <c r="V15" s="4">
        <v>4204389.7251000004</v>
      </c>
      <c r="W15" s="4">
        <v>2281429.0471999999</v>
      </c>
      <c r="X15" s="4">
        <v>26432550.749200001</v>
      </c>
      <c r="Y15" s="5">
        <f t="shared" si="1"/>
        <v>139606598.68290001</v>
      </c>
    </row>
    <row r="16" spans="1:25" ht="24.9" customHeight="1">
      <c r="A16" s="155"/>
      <c r="B16" s="152"/>
      <c r="C16" s="1">
        <v>9</v>
      </c>
      <c r="D16" s="4" t="s">
        <v>72</v>
      </c>
      <c r="E16" s="4">
        <v>106117161.4808</v>
      </c>
      <c r="F16" s="4">
        <v>0</v>
      </c>
      <c r="G16" s="4">
        <v>4212183.8859000001</v>
      </c>
      <c r="H16" s="4">
        <v>4920450.5236999998</v>
      </c>
      <c r="I16" s="4">
        <v>4541785.5509000001</v>
      </c>
      <c r="J16" s="4">
        <v>2464510.2285000002</v>
      </c>
      <c r="K16" s="4">
        <v>28928906.048300002</v>
      </c>
      <c r="L16" s="5">
        <f t="shared" si="0"/>
        <v>151184997.71810001</v>
      </c>
      <c r="M16" s="8"/>
      <c r="N16" s="154"/>
      <c r="O16" s="152"/>
      <c r="P16" s="9">
        <v>34</v>
      </c>
      <c r="Q16" s="4" t="s">
        <v>452</v>
      </c>
      <c r="R16" s="4">
        <v>117588623.2808</v>
      </c>
      <c r="S16" s="4">
        <v>0</v>
      </c>
      <c r="T16" s="4">
        <v>4667528.7695000004</v>
      </c>
      <c r="U16" s="4">
        <v>5452360.3432999998</v>
      </c>
      <c r="V16" s="4">
        <v>5032760.9852999998</v>
      </c>
      <c r="W16" s="4">
        <v>2730928.3511999999</v>
      </c>
      <c r="X16" s="4">
        <v>33843554.052299999</v>
      </c>
      <c r="Y16" s="5">
        <f t="shared" si="1"/>
        <v>169315755.78240001</v>
      </c>
    </row>
    <row r="17" spans="1:27" ht="24.9" customHeight="1">
      <c r="A17" s="155"/>
      <c r="B17" s="152"/>
      <c r="C17" s="1">
        <v>10</v>
      </c>
      <c r="D17" s="4" t="s">
        <v>73</v>
      </c>
      <c r="E17" s="4">
        <v>107687446.9971</v>
      </c>
      <c r="F17" s="4">
        <v>0</v>
      </c>
      <c r="G17" s="4">
        <v>4274514.3446000004</v>
      </c>
      <c r="H17" s="4">
        <v>4993261.6701999996</v>
      </c>
      <c r="I17" s="4">
        <v>4608993.3425000003</v>
      </c>
      <c r="J17" s="4">
        <v>2500979.2093000002</v>
      </c>
      <c r="K17" s="4">
        <v>29984391.7568</v>
      </c>
      <c r="L17" s="5">
        <f t="shared" si="0"/>
        <v>154049587.32050002</v>
      </c>
      <c r="M17" s="8"/>
      <c r="N17" s="154"/>
      <c r="O17" s="152"/>
      <c r="P17" s="9">
        <v>35</v>
      </c>
      <c r="Q17" s="4" t="s">
        <v>453</v>
      </c>
      <c r="R17" s="4">
        <v>97021948.093099996</v>
      </c>
      <c r="S17" s="4">
        <v>0</v>
      </c>
      <c r="T17" s="4">
        <v>3851161.1187999998</v>
      </c>
      <c r="U17" s="4">
        <v>4498722.8139000004</v>
      </c>
      <c r="V17" s="4">
        <v>4152512.9001000002</v>
      </c>
      <c r="W17" s="4">
        <v>2253279.1126999999</v>
      </c>
      <c r="X17" s="4">
        <v>28591441.253699999</v>
      </c>
      <c r="Y17" s="5">
        <f t="shared" si="1"/>
        <v>140369065.29229999</v>
      </c>
    </row>
    <row r="18" spans="1:27" ht="24.9" customHeight="1">
      <c r="A18" s="155"/>
      <c r="B18" s="152"/>
      <c r="C18" s="1">
        <v>11</v>
      </c>
      <c r="D18" s="4" t="s">
        <v>74</v>
      </c>
      <c r="E18" s="4">
        <v>117764837.05760001</v>
      </c>
      <c r="F18" s="4">
        <v>0</v>
      </c>
      <c r="G18" s="4">
        <v>4674523.3481000001</v>
      </c>
      <c r="H18" s="4">
        <v>5460531.0403000005</v>
      </c>
      <c r="I18" s="4">
        <v>5040302.8868000004</v>
      </c>
      <c r="J18" s="4">
        <v>2735020.8150999998</v>
      </c>
      <c r="K18" s="4">
        <v>33824247.6796</v>
      </c>
      <c r="L18" s="5">
        <f t="shared" si="0"/>
        <v>169499462.82750002</v>
      </c>
      <c r="M18" s="8"/>
      <c r="N18" s="154"/>
      <c r="O18" s="152"/>
      <c r="P18" s="9">
        <v>36</v>
      </c>
      <c r="Q18" s="4" t="s">
        <v>454</v>
      </c>
      <c r="R18" s="4">
        <v>122799011.3723</v>
      </c>
      <c r="S18" s="4">
        <v>0</v>
      </c>
      <c r="T18" s="4">
        <v>4874348.4058999997</v>
      </c>
      <c r="U18" s="4">
        <v>5693956.1083000004</v>
      </c>
      <c r="V18" s="4">
        <v>5255764.1736000003</v>
      </c>
      <c r="W18" s="4">
        <v>2851936.6269999999</v>
      </c>
      <c r="X18" s="4">
        <v>35405836.850500003</v>
      </c>
      <c r="Y18" s="5">
        <f t="shared" si="1"/>
        <v>176880853.53759998</v>
      </c>
    </row>
    <row r="19" spans="1:27" ht="24.9" customHeight="1">
      <c r="A19" s="155"/>
      <c r="B19" s="152"/>
      <c r="C19" s="1">
        <v>12</v>
      </c>
      <c r="D19" s="4" t="s">
        <v>75</v>
      </c>
      <c r="E19" s="4">
        <v>113386603.2075</v>
      </c>
      <c r="F19" s="4">
        <v>0</v>
      </c>
      <c r="G19" s="4">
        <v>4500735.0011999998</v>
      </c>
      <c r="H19" s="4">
        <v>5257520.6813000003</v>
      </c>
      <c r="I19" s="4">
        <v>4852915.6728999997</v>
      </c>
      <c r="J19" s="4">
        <v>2633338.8443999998</v>
      </c>
      <c r="K19" s="4">
        <v>32286497.043099999</v>
      </c>
      <c r="L19" s="5">
        <f t="shared" si="0"/>
        <v>162917610.45039999</v>
      </c>
      <c r="M19" s="8"/>
      <c r="N19" s="154"/>
      <c r="O19" s="152"/>
      <c r="P19" s="9">
        <v>37</v>
      </c>
      <c r="Q19" s="4" t="s">
        <v>455</v>
      </c>
      <c r="R19" s="4">
        <v>107837218.1551</v>
      </c>
      <c r="S19" s="4">
        <v>0</v>
      </c>
      <c r="T19" s="4">
        <v>4280459.3174999999</v>
      </c>
      <c r="U19" s="4">
        <v>5000206.2732999995</v>
      </c>
      <c r="V19" s="4">
        <v>4615403.5071999999</v>
      </c>
      <c r="W19" s="4">
        <v>2504457.5584999998</v>
      </c>
      <c r="X19" s="4">
        <v>32336724.789000001</v>
      </c>
      <c r="Y19" s="5">
        <f t="shared" si="1"/>
        <v>156574469.6006</v>
      </c>
    </row>
    <row r="20" spans="1:27" ht="24.9" customHeight="1">
      <c r="A20" s="155"/>
      <c r="B20" s="152"/>
      <c r="C20" s="1">
        <v>13</v>
      </c>
      <c r="D20" s="4" t="s">
        <v>76</v>
      </c>
      <c r="E20" s="4">
        <v>86584511.248199999</v>
      </c>
      <c r="F20" s="4">
        <v>0</v>
      </c>
      <c r="G20" s="4">
        <v>3436860.5224000001</v>
      </c>
      <c r="H20" s="4">
        <v>4014758.7607</v>
      </c>
      <c r="I20" s="4">
        <v>3705793.4515999998</v>
      </c>
      <c r="J20" s="4">
        <v>2010875.6268</v>
      </c>
      <c r="K20" s="4">
        <v>24027898.512200002</v>
      </c>
      <c r="L20" s="5">
        <f t="shared" si="0"/>
        <v>123780698.12190001</v>
      </c>
      <c r="M20" s="8"/>
      <c r="N20" s="154"/>
      <c r="O20" s="152"/>
      <c r="P20" s="9">
        <v>38</v>
      </c>
      <c r="Q20" s="4" t="s">
        <v>456</v>
      </c>
      <c r="R20" s="4">
        <v>112134923.0061</v>
      </c>
      <c r="S20" s="4">
        <v>0</v>
      </c>
      <c r="T20" s="4">
        <v>4451051.1697000004</v>
      </c>
      <c r="U20" s="4">
        <v>5199482.6560000004</v>
      </c>
      <c r="V20" s="4">
        <v>4799344.1019000001</v>
      </c>
      <c r="W20" s="4">
        <v>2604269.2894000001</v>
      </c>
      <c r="X20" s="4">
        <v>33459297.219900001</v>
      </c>
      <c r="Y20" s="5">
        <f t="shared" si="1"/>
        <v>162648367.44299999</v>
      </c>
    </row>
    <row r="21" spans="1:27" ht="24.9" customHeight="1">
      <c r="A21" s="155"/>
      <c r="B21" s="152"/>
      <c r="C21" s="1">
        <v>14</v>
      </c>
      <c r="D21" s="4" t="s">
        <v>77</v>
      </c>
      <c r="E21" s="4">
        <v>81810536.519199997</v>
      </c>
      <c r="F21" s="4">
        <v>0</v>
      </c>
      <c r="G21" s="4">
        <v>3247363.7516999999</v>
      </c>
      <c r="H21" s="4">
        <v>3793398.6515000002</v>
      </c>
      <c r="I21" s="4">
        <v>3501468.6360999998</v>
      </c>
      <c r="J21" s="4">
        <v>1900002.8011</v>
      </c>
      <c r="K21" s="4">
        <v>22596172.623599999</v>
      </c>
      <c r="L21" s="5">
        <f t="shared" si="0"/>
        <v>116848942.98319998</v>
      </c>
      <c r="M21" s="8"/>
      <c r="N21" s="154"/>
      <c r="O21" s="152"/>
      <c r="P21" s="9">
        <v>39</v>
      </c>
      <c r="Q21" s="4" t="s">
        <v>457</v>
      </c>
      <c r="R21" s="4">
        <v>88278613.029599994</v>
      </c>
      <c r="S21" s="4">
        <v>0</v>
      </c>
      <c r="T21" s="4">
        <v>3504105.7080999999</v>
      </c>
      <c r="U21" s="4">
        <v>4093311.0314000002</v>
      </c>
      <c r="V21" s="4">
        <v>3778300.5455</v>
      </c>
      <c r="W21" s="4">
        <v>2050220.1693</v>
      </c>
      <c r="X21" s="4">
        <v>26007246.2458</v>
      </c>
      <c r="Y21" s="5">
        <f t="shared" si="1"/>
        <v>127711796.7297</v>
      </c>
    </row>
    <row r="22" spans="1:27" ht="24.9" customHeight="1">
      <c r="A22" s="155"/>
      <c r="B22" s="152"/>
      <c r="C22" s="1">
        <v>15</v>
      </c>
      <c r="D22" s="4" t="s">
        <v>78</v>
      </c>
      <c r="E22" s="4">
        <v>85188731.998300001</v>
      </c>
      <c r="F22" s="4">
        <v>0</v>
      </c>
      <c r="G22" s="4">
        <v>3381456.8650000002</v>
      </c>
      <c r="H22" s="4">
        <v>3950039.1370999999</v>
      </c>
      <c r="I22" s="4">
        <v>3646054.4805999999</v>
      </c>
      <c r="J22" s="4">
        <v>1978459.4539999999</v>
      </c>
      <c r="K22" s="4">
        <v>24385754.639899999</v>
      </c>
      <c r="L22" s="5">
        <f t="shared" si="0"/>
        <v>122530496.57489999</v>
      </c>
      <c r="M22" s="8"/>
      <c r="N22" s="154"/>
      <c r="O22" s="152"/>
      <c r="P22" s="9">
        <v>40</v>
      </c>
      <c r="Q22" s="4" t="s">
        <v>458</v>
      </c>
      <c r="R22" s="4">
        <v>97330305.901600003</v>
      </c>
      <c r="S22" s="4">
        <v>0</v>
      </c>
      <c r="T22" s="4">
        <v>3863400.9844</v>
      </c>
      <c r="U22" s="4">
        <v>4513020.7778000003</v>
      </c>
      <c r="V22" s="4">
        <v>4165710.5301000001</v>
      </c>
      <c r="W22" s="4">
        <v>2260440.5460000001</v>
      </c>
      <c r="X22" s="4">
        <v>29620526.2575</v>
      </c>
      <c r="Y22" s="5">
        <f t="shared" si="1"/>
        <v>141753404.99740002</v>
      </c>
    </row>
    <row r="23" spans="1:27" ht="24.9" customHeight="1">
      <c r="A23" s="155"/>
      <c r="B23" s="152"/>
      <c r="C23" s="1">
        <v>16</v>
      </c>
      <c r="D23" s="4" t="s">
        <v>79</v>
      </c>
      <c r="E23" s="4">
        <v>126988928.0433</v>
      </c>
      <c r="F23" s="4">
        <v>0</v>
      </c>
      <c r="G23" s="4">
        <v>5040661.7451999998</v>
      </c>
      <c r="H23" s="4">
        <v>5888234.5586000001</v>
      </c>
      <c r="I23" s="4">
        <v>5435091.4637000002</v>
      </c>
      <c r="J23" s="4">
        <v>2949245.0392</v>
      </c>
      <c r="K23" s="4">
        <v>32348460.3409</v>
      </c>
      <c r="L23" s="5">
        <f t="shared" si="0"/>
        <v>178650621.1909</v>
      </c>
      <c r="M23" s="8"/>
      <c r="N23" s="154"/>
      <c r="O23" s="152"/>
      <c r="P23" s="9">
        <v>41</v>
      </c>
      <c r="Q23" s="4" t="s">
        <v>459</v>
      </c>
      <c r="R23" s="4">
        <v>120011723.7782</v>
      </c>
      <c r="S23" s="4">
        <v>0</v>
      </c>
      <c r="T23" s="4">
        <v>4763710.6190999998</v>
      </c>
      <c r="U23" s="4">
        <v>5564714.8949999996</v>
      </c>
      <c r="V23" s="4">
        <v>5136469.0252999999</v>
      </c>
      <c r="W23" s="4">
        <v>2787203.4709000001</v>
      </c>
      <c r="X23" s="4">
        <v>34084656.3785</v>
      </c>
      <c r="Y23" s="5">
        <f t="shared" si="1"/>
        <v>172348478.167</v>
      </c>
      <c r="AA23" s="23"/>
    </row>
    <row r="24" spans="1:27" ht="24.9" customHeight="1">
      <c r="A24" s="155"/>
      <c r="B24" s="153"/>
      <c r="C24" s="1">
        <v>17</v>
      </c>
      <c r="D24" s="4" t="s">
        <v>80</v>
      </c>
      <c r="E24" s="4">
        <v>109725883.2863</v>
      </c>
      <c r="F24" s="4">
        <v>0</v>
      </c>
      <c r="G24" s="4">
        <v>4355427.4445000002</v>
      </c>
      <c r="H24" s="4">
        <v>5087780.0756999999</v>
      </c>
      <c r="I24" s="4">
        <v>4696237.8592999997</v>
      </c>
      <c r="J24" s="4">
        <v>2548320.7233000002</v>
      </c>
      <c r="K24" s="4">
        <v>27400437.851199999</v>
      </c>
      <c r="L24" s="5">
        <f t="shared" si="0"/>
        <v>153814087.2403</v>
      </c>
      <c r="M24" s="8"/>
      <c r="N24" s="154"/>
      <c r="O24" s="152"/>
      <c r="P24" s="9">
        <v>42</v>
      </c>
      <c r="Q24" s="4" t="s">
        <v>460</v>
      </c>
      <c r="R24" s="4">
        <v>140314309.62619999</v>
      </c>
      <c r="S24" s="4">
        <v>0</v>
      </c>
      <c r="T24" s="4">
        <v>5569595.5839999998</v>
      </c>
      <c r="U24" s="4">
        <v>6506107.1051000003</v>
      </c>
      <c r="V24" s="4">
        <v>6005414.1588000003</v>
      </c>
      <c r="W24" s="4">
        <v>3258719.3857999998</v>
      </c>
      <c r="X24" s="4">
        <v>42397563.208300002</v>
      </c>
      <c r="Y24" s="5">
        <f t="shared" si="1"/>
        <v>204051709.06819999</v>
      </c>
    </row>
    <row r="25" spans="1:27" ht="24.9" customHeight="1">
      <c r="A25" s="1"/>
      <c r="B25" s="156" t="s">
        <v>813</v>
      </c>
      <c r="C25" s="157"/>
      <c r="D25" s="158"/>
      <c r="E25" s="11">
        <f>SUM(E8:E24)</f>
        <v>1805041960.2057002</v>
      </c>
      <c r="F25" s="11">
        <f t="shared" ref="F25" si="2">SUM(F8:F24)</f>
        <v>0</v>
      </c>
      <c r="G25" s="11">
        <f t="shared" ref="G25" si="3">SUM(G8:G24)</f>
        <v>71648812.99149999</v>
      </c>
      <c r="H25" s="11">
        <f t="shared" ref="H25" si="4">SUM(H8:H24)</f>
        <v>83696355.371899992</v>
      </c>
      <c r="I25" s="11">
        <f t="shared" ref="I25" si="5">SUM(I8:I24)</f>
        <v>77255303.282299995</v>
      </c>
      <c r="J25" s="11">
        <f t="shared" ref="J25" si="6">SUM(J8:J24)</f>
        <v>41921064.527199998</v>
      </c>
      <c r="K25" s="11">
        <f t="shared" ref="K25" si="7">SUM(K8:K24)</f>
        <v>494637796.60799998</v>
      </c>
      <c r="L25" s="5">
        <f t="shared" si="0"/>
        <v>2574201292.9865999</v>
      </c>
      <c r="M25" s="8"/>
      <c r="N25" s="154"/>
      <c r="O25" s="152"/>
      <c r="P25" s="9">
        <v>43</v>
      </c>
      <c r="Q25" s="4" t="s">
        <v>461</v>
      </c>
      <c r="R25" s="4">
        <v>91569395.109699994</v>
      </c>
      <c r="S25" s="4">
        <v>0</v>
      </c>
      <c r="T25" s="4">
        <v>3634729.0592999998</v>
      </c>
      <c r="U25" s="4">
        <v>4245898.3244000003</v>
      </c>
      <c r="V25" s="4">
        <v>3919145.1205000002</v>
      </c>
      <c r="W25" s="4">
        <v>2126646.6962000001</v>
      </c>
      <c r="X25" s="4">
        <v>27878983.879700001</v>
      </c>
      <c r="Y25" s="5">
        <f t="shared" si="1"/>
        <v>133374798.18980001</v>
      </c>
    </row>
    <row r="26" spans="1:27" ht="24.9" customHeight="1">
      <c r="A26" s="155">
        <v>2</v>
      </c>
      <c r="B26" s="151" t="s">
        <v>26</v>
      </c>
      <c r="C26" s="1">
        <v>1</v>
      </c>
      <c r="D26" s="4" t="s">
        <v>81</v>
      </c>
      <c r="E26" s="4">
        <v>112527473.72579999</v>
      </c>
      <c r="F26" s="4">
        <v>0</v>
      </c>
      <c r="G26" s="4">
        <v>4466632.9643000001</v>
      </c>
      <c r="H26" s="4">
        <v>5217684.4846999999</v>
      </c>
      <c r="I26" s="4">
        <v>4816145.1655999999</v>
      </c>
      <c r="J26" s="4">
        <v>2613386.0548</v>
      </c>
      <c r="K26" s="4">
        <v>29474485.3453</v>
      </c>
      <c r="L26" s="5">
        <f t="shared" si="0"/>
        <v>159115807.7405</v>
      </c>
      <c r="M26" s="8"/>
      <c r="N26" s="154"/>
      <c r="O26" s="153"/>
      <c r="P26" s="9">
        <v>44</v>
      </c>
      <c r="Q26" s="4" t="s">
        <v>462</v>
      </c>
      <c r="R26" s="4">
        <v>107672861.85609999</v>
      </c>
      <c r="S26" s="4">
        <v>0</v>
      </c>
      <c r="T26" s="4">
        <v>4273935.4062000001</v>
      </c>
      <c r="U26" s="4">
        <v>4992585.3849999998</v>
      </c>
      <c r="V26" s="4">
        <v>4608369.1024000002</v>
      </c>
      <c r="W26" s="4">
        <v>2500640.4777000002</v>
      </c>
      <c r="X26" s="4">
        <v>31278647.2304</v>
      </c>
      <c r="Y26" s="5">
        <f t="shared" si="1"/>
        <v>155327039.4578</v>
      </c>
    </row>
    <row r="27" spans="1:27" ht="24.9" customHeight="1">
      <c r="A27" s="155"/>
      <c r="B27" s="152"/>
      <c r="C27" s="1">
        <v>2</v>
      </c>
      <c r="D27" s="4" t="s">
        <v>82</v>
      </c>
      <c r="E27" s="4">
        <v>137468894.44800001</v>
      </c>
      <c r="F27" s="4">
        <v>0</v>
      </c>
      <c r="G27" s="4">
        <v>5456650.4977000002</v>
      </c>
      <c r="H27" s="4">
        <v>6374170.6265000002</v>
      </c>
      <c r="I27" s="4">
        <v>5883631.1656999998</v>
      </c>
      <c r="J27" s="4">
        <v>3192636.2497999999</v>
      </c>
      <c r="K27" s="4">
        <v>31104095.968199998</v>
      </c>
      <c r="L27" s="5">
        <f t="shared" si="0"/>
        <v>189480078.95590001</v>
      </c>
      <c r="M27" s="8"/>
      <c r="N27" s="20"/>
      <c r="O27" s="156" t="s">
        <v>831</v>
      </c>
      <c r="P27" s="157"/>
      <c r="Q27" s="158"/>
      <c r="R27" s="11">
        <f>SUM(R8:R26)+2853712695.05</f>
        <v>4970008536.5921001</v>
      </c>
      <c r="S27" s="11">
        <f t="shared" ref="S27" si="8">SUM(S8:S26)</f>
        <v>0</v>
      </c>
      <c r="T27" s="11">
        <f>SUM(T8:T26)+113274445.54</f>
        <v>197278079.98630005</v>
      </c>
      <c r="U27" s="11">
        <f>SUM(U8:U26)+132321218.63</f>
        <v>230449823.24449998</v>
      </c>
      <c r="V27" s="11">
        <f>SUM(V8:V26)+122138124.54</f>
        <v>212715008.99910003</v>
      </c>
      <c r="W27" s="11">
        <f>SUM(W8:W26)+66275841.04</f>
        <v>115425598.4903</v>
      </c>
      <c r="X27" s="11">
        <f>SUM(X8:X26)+833906553.52</f>
        <v>1450722882.2213998</v>
      </c>
      <c r="Y27" s="6">
        <f t="shared" si="1"/>
        <v>7176599929.5337009</v>
      </c>
    </row>
    <row r="28" spans="1:27" ht="24.9" customHeight="1">
      <c r="A28" s="155"/>
      <c r="B28" s="152"/>
      <c r="C28" s="1">
        <v>3</v>
      </c>
      <c r="D28" s="4" t="s">
        <v>83</v>
      </c>
      <c r="E28" s="4">
        <v>117054803.0046</v>
      </c>
      <c r="F28" s="4">
        <v>0</v>
      </c>
      <c r="G28" s="4">
        <v>4646339.4620000003</v>
      </c>
      <c r="H28" s="4">
        <v>5427608.1145000001</v>
      </c>
      <c r="I28" s="4">
        <v>5009913.6231000004</v>
      </c>
      <c r="J28" s="4">
        <v>2718530.6814000001</v>
      </c>
      <c r="K28" s="4">
        <v>28500190.845100001</v>
      </c>
      <c r="L28" s="5">
        <f t="shared" si="0"/>
        <v>163357385.73070002</v>
      </c>
      <c r="M28" s="8"/>
      <c r="N28" s="159">
        <v>20</v>
      </c>
      <c r="O28" s="151" t="s">
        <v>44</v>
      </c>
      <c r="P28" s="9">
        <v>1</v>
      </c>
      <c r="Q28" s="4" t="s">
        <v>463</v>
      </c>
      <c r="R28" s="4">
        <v>109411383.93089999</v>
      </c>
      <c r="S28" s="4">
        <v>0</v>
      </c>
      <c r="T28" s="4">
        <v>4342943.7981000002</v>
      </c>
      <c r="U28" s="4">
        <v>5073197.34</v>
      </c>
      <c r="V28" s="4">
        <v>4682777.3728</v>
      </c>
      <c r="W28" s="4">
        <v>2541016.6560999998</v>
      </c>
      <c r="X28" s="4">
        <v>27846225.949200001</v>
      </c>
      <c r="Y28" s="5">
        <f t="shared" si="1"/>
        <v>153897545.04710001</v>
      </c>
    </row>
    <row r="29" spans="1:27" ht="24.9" customHeight="1">
      <c r="A29" s="155"/>
      <c r="B29" s="152"/>
      <c r="C29" s="1">
        <v>4</v>
      </c>
      <c r="D29" s="4" t="s">
        <v>84</v>
      </c>
      <c r="E29" s="4">
        <v>102483166.624</v>
      </c>
      <c r="F29" s="4">
        <v>0</v>
      </c>
      <c r="G29" s="4">
        <v>4067937.1461</v>
      </c>
      <c r="H29" s="4">
        <v>4751949.1084000003</v>
      </c>
      <c r="I29" s="4">
        <v>4386251.5628000004</v>
      </c>
      <c r="J29" s="4">
        <v>2380112.7817000002</v>
      </c>
      <c r="K29" s="4">
        <v>26445275.718800001</v>
      </c>
      <c r="L29" s="5">
        <f t="shared" si="0"/>
        <v>144514692.9418</v>
      </c>
      <c r="M29" s="8"/>
      <c r="N29" s="160"/>
      <c r="O29" s="152"/>
      <c r="P29" s="9">
        <v>2</v>
      </c>
      <c r="Q29" s="4" t="s">
        <v>464</v>
      </c>
      <c r="R29" s="4">
        <v>112742016.7094</v>
      </c>
      <c r="S29" s="4">
        <v>0</v>
      </c>
      <c r="T29" s="4">
        <v>4475148.9714000002</v>
      </c>
      <c r="U29" s="4">
        <v>5227632.4340000004</v>
      </c>
      <c r="V29" s="4">
        <v>4825327.5466999998</v>
      </c>
      <c r="W29" s="4">
        <v>2618368.6926000002</v>
      </c>
      <c r="X29" s="4">
        <v>29968167.522100002</v>
      </c>
      <c r="Y29" s="5">
        <f t="shared" si="1"/>
        <v>159856661.87619999</v>
      </c>
    </row>
    <row r="30" spans="1:27" ht="24.9" customHeight="1">
      <c r="A30" s="155"/>
      <c r="B30" s="152"/>
      <c r="C30" s="1">
        <v>5</v>
      </c>
      <c r="D30" s="4" t="s">
        <v>85</v>
      </c>
      <c r="E30" s="4">
        <v>101410765.8317</v>
      </c>
      <c r="F30" s="4">
        <v>0</v>
      </c>
      <c r="G30" s="4">
        <v>4025369.5795</v>
      </c>
      <c r="H30" s="4">
        <v>4702223.9276000001</v>
      </c>
      <c r="I30" s="4">
        <v>4340353.1015999997</v>
      </c>
      <c r="J30" s="4">
        <v>2355206.8881999999</v>
      </c>
      <c r="K30" s="4">
        <v>27435844.625999998</v>
      </c>
      <c r="L30" s="5">
        <f t="shared" si="0"/>
        <v>144269763.95460001</v>
      </c>
      <c r="M30" s="8"/>
      <c r="N30" s="160"/>
      <c r="O30" s="152"/>
      <c r="P30" s="9">
        <v>3</v>
      </c>
      <c r="Q30" s="4" t="s">
        <v>465</v>
      </c>
      <c r="R30" s="4">
        <v>122652663.15019999</v>
      </c>
      <c r="S30" s="4">
        <v>0</v>
      </c>
      <c r="T30" s="4">
        <v>4868539.3020000001</v>
      </c>
      <c r="U30" s="4">
        <v>5687170.2202000003</v>
      </c>
      <c r="V30" s="4">
        <v>5249500.5097000003</v>
      </c>
      <c r="W30" s="4">
        <v>2848537.7735000001</v>
      </c>
      <c r="X30" s="4">
        <v>31439072.538800001</v>
      </c>
      <c r="Y30" s="5">
        <f t="shared" si="1"/>
        <v>172745483.49439999</v>
      </c>
    </row>
    <row r="31" spans="1:27" ht="24.9" customHeight="1">
      <c r="A31" s="155"/>
      <c r="B31" s="152"/>
      <c r="C31" s="1">
        <v>6</v>
      </c>
      <c r="D31" s="4" t="s">
        <v>86</v>
      </c>
      <c r="E31" s="4">
        <v>108422722.05410001</v>
      </c>
      <c r="F31" s="4">
        <v>0</v>
      </c>
      <c r="G31" s="4">
        <v>4303700.1398</v>
      </c>
      <c r="H31" s="4">
        <v>5027354.9731999999</v>
      </c>
      <c r="I31" s="4">
        <v>4640462.9142000005</v>
      </c>
      <c r="J31" s="4">
        <v>2518055.5509000001</v>
      </c>
      <c r="K31" s="4">
        <v>29325845.7612</v>
      </c>
      <c r="L31" s="5">
        <f t="shared" si="0"/>
        <v>154238141.39339998</v>
      </c>
      <c r="M31" s="8"/>
      <c r="N31" s="160"/>
      <c r="O31" s="152"/>
      <c r="P31" s="9">
        <v>4</v>
      </c>
      <c r="Q31" s="4" t="s">
        <v>466</v>
      </c>
      <c r="R31" s="4">
        <v>114999069.8779</v>
      </c>
      <c r="S31" s="4">
        <v>0</v>
      </c>
      <c r="T31" s="4">
        <v>4564739.7863999996</v>
      </c>
      <c r="U31" s="4">
        <v>5332287.6875999998</v>
      </c>
      <c r="V31" s="4">
        <v>4921928.8063000003</v>
      </c>
      <c r="W31" s="4">
        <v>2670787.4582000002</v>
      </c>
      <c r="X31" s="4">
        <v>30742708.745099999</v>
      </c>
      <c r="Y31" s="5">
        <f t="shared" si="1"/>
        <v>163231522.36149999</v>
      </c>
    </row>
    <row r="32" spans="1:27" ht="24.9" customHeight="1">
      <c r="A32" s="155"/>
      <c r="B32" s="152"/>
      <c r="C32" s="1">
        <v>7</v>
      </c>
      <c r="D32" s="4" t="s">
        <v>87</v>
      </c>
      <c r="E32" s="4">
        <v>118098339.8072</v>
      </c>
      <c r="F32" s="4">
        <v>0</v>
      </c>
      <c r="G32" s="4">
        <v>4687761.3097000001</v>
      </c>
      <c r="H32" s="4">
        <v>5475994.9271</v>
      </c>
      <c r="I32" s="4">
        <v>5054576.7134999996</v>
      </c>
      <c r="J32" s="4">
        <v>2742766.2253</v>
      </c>
      <c r="K32" s="4">
        <v>28803919.500500001</v>
      </c>
      <c r="L32" s="5">
        <f t="shared" si="0"/>
        <v>164863358.4833</v>
      </c>
      <c r="M32" s="8"/>
      <c r="N32" s="160"/>
      <c r="O32" s="152"/>
      <c r="P32" s="9">
        <v>5</v>
      </c>
      <c r="Q32" s="4" t="s">
        <v>467</v>
      </c>
      <c r="R32" s="4">
        <v>107549222.75669999</v>
      </c>
      <c r="S32" s="4">
        <v>0</v>
      </c>
      <c r="T32" s="4">
        <v>4269027.7116</v>
      </c>
      <c r="U32" s="4">
        <v>4986852.4755999995</v>
      </c>
      <c r="V32" s="4">
        <v>4603077.3827</v>
      </c>
      <c r="W32" s="4">
        <v>2497769.0304999999</v>
      </c>
      <c r="X32" s="4">
        <v>28026148.5601</v>
      </c>
      <c r="Y32" s="5">
        <f t="shared" si="1"/>
        <v>151932097.9172</v>
      </c>
    </row>
    <row r="33" spans="1:25" ht="24.9" customHeight="1">
      <c r="A33" s="155"/>
      <c r="B33" s="152"/>
      <c r="C33" s="1">
        <v>8</v>
      </c>
      <c r="D33" s="4" t="s">
        <v>88</v>
      </c>
      <c r="E33" s="4">
        <v>123540715.12109999</v>
      </c>
      <c r="F33" s="4">
        <v>0</v>
      </c>
      <c r="G33" s="4">
        <v>4903789.3798000002</v>
      </c>
      <c r="H33" s="4">
        <v>5728347.4974999996</v>
      </c>
      <c r="I33" s="4">
        <v>5287508.8916999996</v>
      </c>
      <c r="J33" s="4">
        <v>2869162.2713000001</v>
      </c>
      <c r="K33" s="4">
        <v>28764559.5458</v>
      </c>
      <c r="L33" s="5">
        <f t="shared" si="0"/>
        <v>171094082.70719999</v>
      </c>
      <c r="M33" s="8"/>
      <c r="N33" s="160"/>
      <c r="O33" s="152"/>
      <c r="P33" s="9">
        <v>6</v>
      </c>
      <c r="Q33" s="4" t="s">
        <v>468</v>
      </c>
      <c r="R33" s="4">
        <v>100599899.8981</v>
      </c>
      <c r="S33" s="4">
        <v>0</v>
      </c>
      <c r="T33" s="4">
        <v>3993183.3018999998</v>
      </c>
      <c r="U33" s="4">
        <v>4664625.6196999997</v>
      </c>
      <c r="V33" s="4">
        <v>4305648.2609000001</v>
      </c>
      <c r="W33" s="4">
        <v>2336374.9918</v>
      </c>
      <c r="X33" s="4">
        <v>27137505.6613</v>
      </c>
      <c r="Y33" s="5">
        <f t="shared" si="1"/>
        <v>143037237.73370001</v>
      </c>
    </row>
    <row r="34" spans="1:25" ht="24.9" customHeight="1">
      <c r="A34" s="155"/>
      <c r="B34" s="152"/>
      <c r="C34" s="1">
        <v>9</v>
      </c>
      <c r="D34" s="4" t="s">
        <v>792</v>
      </c>
      <c r="E34" s="4">
        <v>107412505.06559999</v>
      </c>
      <c r="F34" s="4">
        <v>0</v>
      </c>
      <c r="G34" s="4">
        <v>4263600.8790999996</v>
      </c>
      <c r="H34" s="4">
        <v>4980513.1368000004</v>
      </c>
      <c r="I34" s="4">
        <v>4597225.9028000003</v>
      </c>
      <c r="J34" s="4">
        <v>2494593.8406000002</v>
      </c>
      <c r="K34" s="4">
        <v>30559204.710900001</v>
      </c>
      <c r="L34" s="5">
        <f t="shared" si="0"/>
        <v>154307643.53579998</v>
      </c>
      <c r="M34" s="8"/>
      <c r="N34" s="160"/>
      <c r="O34" s="152"/>
      <c r="P34" s="9">
        <v>7</v>
      </c>
      <c r="Q34" s="4" t="s">
        <v>469</v>
      </c>
      <c r="R34" s="4">
        <v>100929116.3319</v>
      </c>
      <c r="S34" s="4">
        <v>0</v>
      </c>
      <c r="T34" s="4">
        <v>4006251.1236999999</v>
      </c>
      <c r="U34" s="4">
        <v>4679890.7582999999</v>
      </c>
      <c r="V34" s="4">
        <v>4319738.6343999999</v>
      </c>
      <c r="W34" s="4">
        <v>2344020.8547999999</v>
      </c>
      <c r="X34" s="4">
        <v>25695593.1994</v>
      </c>
      <c r="Y34" s="5">
        <f t="shared" si="1"/>
        <v>141974610.9025</v>
      </c>
    </row>
    <row r="35" spans="1:25" ht="24.9" customHeight="1">
      <c r="A35" s="155"/>
      <c r="B35" s="152"/>
      <c r="C35" s="1">
        <v>10</v>
      </c>
      <c r="D35" s="4" t="s">
        <v>89</v>
      </c>
      <c r="E35" s="4">
        <v>96173772.563199997</v>
      </c>
      <c r="F35" s="4">
        <v>0</v>
      </c>
      <c r="G35" s="4">
        <v>3817493.8848999999</v>
      </c>
      <c r="H35" s="4">
        <v>4459394.5312000001</v>
      </c>
      <c r="I35" s="4">
        <v>4116211.2189000002</v>
      </c>
      <c r="J35" s="4">
        <v>2233580.7223999999</v>
      </c>
      <c r="K35" s="4">
        <v>25409017.920699999</v>
      </c>
      <c r="L35" s="5">
        <f t="shared" si="0"/>
        <v>136209470.84130001</v>
      </c>
      <c r="M35" s="8"/>
      <c r="N35" s="160"/>
      <c r="O35" s="152"/>
      <c r="P35" s="9">
        <v>8</v>
      </c>
      <c r="Q35" s="4" t="s">
        <v>470</v>
      </c>
      <c r="R35" s="4">
        <v>108064790.54260001</v>
      </c>
      <c r="S35" s="4">
        <v>0</v>
      </c>
      <c r="T35" s="4">
        <v>4289492.51</v>
      </c>
      <c r="U35" s="4">
        <v>5010758.3711999999</v>
      </c>
      <c r="V35" s="4">
        <v>4625143.5432000002</v>
      </c>
      <c r="W35" s="4">
        <v>2509742.7966999998</v>
      </c>
      <c r="X35" s="4">
        <v>27627305.037</v>
      </c>
      <c r="Y35" s="5">
        <f t="shared" si="1"/>
        <v>152127232.80070001</v>
      </c>
    </row>
    <row r="36" spans="1:25" ht="24.9" customHeight="1">
      <c r="A36" s="155"/>
      <c r="B36" s="152"/>
      <c r="C36" s="1">
        <v>11</v>
      </c>
      <c r="D36" s="4" t="s">
        <v>90</v>
      </c>
      <c r="E36" s="4">
        <v>97734057.319999993</v>
      </c>
      <c r="F36" s="4">
        <v>0</v>
      </c>
      <c r="G36" s="4">
        <v>3879427.3763000001</v>
      </c>
      <c r="H36" s="4">
        <v>4531741.9615000002</v>
      </c>
      <c r="I36" s="4">
        <v>4182990.9807000002</v>
      </c>
      <c r="J36" s="4">
        <v>2269817.4411999998</v>
      </c>
      <c r="K36" s="4">
        <v>26736527.3288</v>
      </c>
      <c r="L36" s="5">
        <f t="shared" si="0"/>
        <v>139334562.40850002</v>
      </c>
      <c r="M36" s="8"/>
      <c r="N36" s="160"/>
      <c r="O36" s="152"/>
      <c r="P36" s="9">
        <v>9</v>
      </c>
      <c r="Q36" s="4" t="s">
        <v>471</v>
      </c>
      <c r="R36" s="4">
        <v>101359635.6138</v>
      </c>
      <c r="S36" s="4">
        <v>0</v>
      </c>
      <c r="T36" s="4">
        <v>4023340.0315</v>
      </c>
      <c r="U36" s="4">
        <v>4699853.1168</v>
      </c>
      <c r="V36" s="4">
        <v>4338164.7422000002</v>
      </c>
      <c r="W36" s="4">
        <v>2354019.4182000002</v>
      </c>
      <c r="X36" s="4">
        <v>26419623.484999999</v>
      </c>
      <c r="Y36" s="5">
        <f t="shared" si="1"/>
        <v>143194636.4075</v>
      </c>
    </row>
    <row r="37" spans="1:25" ht="24.9" customHeight="1">
      <c r="A37" s="155"/>
      <c r="B37" s="152"/>
      <c r="C37" s="1">
        <v>12</v>
      </c>
      <c r="D37" s="4" t="s">
        <v>91</v>
      </c>
      <c r="E37" s="4">
        <v>95687933.895699993</v>
      </c>
      <c r="F37" s="4">
        <v>0</v>
      </c>
      <c r="G37" s="4">
        <v>3798209.1455000001</v>
      </c>
      <c r="H37" s="4">
        <v>4436867.1182000004</v>
      </c>
      <c r="I37" s="4">
        <v>4095417.4564999999</v>
      </c>
      <c r="J37" s="4">
        <v>2222297.3979000002</v>
      </c>
      <c r="K37" s="4">
        <v>25313300.297200002</v>
      </c>
      <c r="L37" s="5">
        <f t="shared" si="0"/>
        <v>135554025.31099999</v>
      </c>
      <c r="M37" s="8"/>
      <c r="N37" s="160"/>
      <c r="O37" s="152"/>
      <c r="P37" s="9">
        <v>10</v>
      </c>
      <c r="Q37" s="4" t="s">
        <v>472</v>
      </c>
      <c r="R37" s="4">
        <v>122208658.8444</v>
      </c>
      <c r="S37" s="4">
        <v>0</v>
      </c>
      <c r="T37" s="4">
        <v>4850915.1235999996</v>
      </c>
      <c r="U37" s="4">
        <v>5666582.5867999997</v>
      </c>
      <c r="V37" s="4">
        <v>5230497.2465000004</v>
      </c>
      <c r="W37" s="4">
        <v>2838226.0281000002</v>
      </c>
      <c r="X37" s="4">
        <v>32086613.111400001</v>
      </c>
      <c r="Y37" s="5">
        <f t="shared" si="1"/>
        <v>172881492.94080001</v>
      </c>
    </row>
    <row r="38" spans="1:25" ht="24.9" customHeight="1">
      <c r="A38" s="155"/>
      <c r="B38" s="152"/>
      <c r="C38" s="1">
        <v>13</v>
      </c>
      <c r="D38" s="4" t="s">
        <v>92</v>
      </c>
      <c r="E38" s="4">
        <v>110952216.5265</v>
      </c>
      <c r="F38" s="4">
        <v>0</v>
      </c>
      <c r="G38" s="4">
        <v>4404105.1611000001</v>
      </c>
      <c r="H38" s="4">
        <v>5144642.8108000001</v>
      </c>
      <c r="I38" s="4">
        <v>4748724.5872999998</v>
      </c>
      <c r="J38" s="4">
        <v>2576801.6096000001</v>
      </c>
      <c r="K38" s="4">
        <v>27839691.022399999</v>
      </c>
      <c r="L38" s="5">
        <f t="shared" si="0"/>
        <v>155666181.7177</v>
      </c>
      <c r="M38" s="8"/>
      <c r="N38" s="160"/>
      <c r="O38" s="152"/>
      <c r="P38" s="9">
        <v>11</v>
      </c>
      <c r="Q38" s="4" t="s">
        <v>473</v>
      </c>
      <c r="R38" s="4">
        <v>100860896.7298</v>
      </c>
      <c r="S38" s="4">
        <v>0</v>
      </c>
      <c r="T38" s="4">
        <v>4003543.2346000001</v>
      </c>
      <c r="U38" s="4">
        <v>4676727.5453000003</v>
      </c>
      <c r="V38" s="4">
        <v>4316818.8541000001</v>
      </c>
      <c r="W38" s="4">
        <v>2342436.4936000002</v>
      </c>
      <c r="X38" s="4">
        <v>26077258.1818</v>
      </c>
      <c r="Y38" s="5">
        <f t="shared" si="1"/>
        <v>142277681.03920001</v>
      </c>
    </row>
    <row r="39" spans="1:25" ht="24.9" customHeight="1">
      <c r="A39" s="155"/>
      <c r="B39" s="152"/>
      <c r="C39" s="1">
        <v>14</v>
      </c>
      <c r="D39" s="4" t="s">
        <v>93</v>
      </c>
      <c r="E39" s="4">
        <v>107561602.96960001</v>
      </c>
      <c r="F39" s="4">
        <v>0</v>
      </c>
      <c r="G39" s="4">
        <v>4269519.1282000002</v>
      </c>
      <c r="H39" s="4">
        <v>4987426.5225</v>
      </c>
      <c r="I39" s="4">
        <v>4603607.2523999996</v>
      </c>
      <c r="J39" s="4">
        <v>2498056.5539000002</v>
      </c>
      <c r="K39" s="4">
        <v>27970669.861099999</v>
      </c>
      <c r="L39" s="5">
        <f t="shared" si="0"/>
        <v>151890882.2877</v>
      </c>
      <c r="M39" s="8"/>
      <c r="N39" s="160"/>
      <c r="O39" s="152"/>
      <c r="P39" s="9">
        <v>12</v>
      </c>
      <c r="Q39" s="4" t="s">
        <v>474</v>
      </c>
      <c r="R39" s="4">
        <v>112023367.32439999</v>
      </c>
      <c r="S39" s="4">
        <v>0</v>
      </c>
      <c r="T39" s="4">
        <v>4446623.1107000001</v>
      </c>
      <c r="U39" s="4">
        <v>5194310.0317000002</v>
      </c>
      <c r="V39" s="4">
        <v>4794569.5492000002</v>
      </c>
      <c r="W39" s="4">
        <v>2601678.4726999998</v>
      </c>
      <c r="X39" s="4">
        <v>29069820.254700001</v>
      </c>
      <c r="Y39" s="5">
        <f t="shared" si="1"/>
        <v>158130368.74339998</v>
      </c>
    </row>
    <row r="40" spans="1:25" ht="24.9" customHeight="1">
      <c r="A40" s="155"/>
      <c r="B40" s="152"/>
      <c r="C40" s="1">
        <v>15</v>
      </c>
      <c r="D40" s="4" t="s">
        <v>94</v>
      </c>
      <c r="E40" s="4">
        <v>102639649.5361</v>
      </c>
      <c r="F40" s="4">
        <v>0</v>
      </c>
      <c r="G40" s="4">
        <v>4074148.5334999999</v>
      </c>
      <c r="H40" s="4">
        <v>4759204.9227999998</v>
      </c>
      <c r="I40" s="4">
        <v>4392948.9886999996</v>
      </c>
      <c r="J40" s="4">
        <v>2383747.0076000001</v>
      </c>
      <c r="K40" s="4">
        <v>27715704.1512</v>
      </c>
      <c r="L40" s="5">
        <f t="shared" si="0"/>
        <v>145965403.1399</v>
      </c>
      <c r="M40" s="8"/>
      <c r="N40" s="160"/>
      <c r="O40" s="152"/>
      <c r="P40" s="9">
        <v>13</v>
      </c>
      <c r="Q40" s="4" t="s">
        <v>475</v>
      </c>
      <c r="R40" s="4">
        <v>122080074.3206</v>
      </c>
      <c r="S40" s="4">
        <v>0</v>
      </c>
      <c r="T40" s="4">
        <v>4845811.1266999999</v>
      </c>
      <c r="U40" s="4">
        <v>5660620.3674999997</v>
      </c>
      <c r="V40" s="4">
        <v>5224993.8640000001</v>
      </c>
      <c r="W40" s="4">
        <v>2835239.7261999999</v>
      </c>
      <c r="X40" s="4">
        <v>30658925.686700001</v>
      </c>
      <c r="Y40" s="5">
        <f t="shared" si="1"/>
        <v>171305665.09170002</v>
      </c>
    </row>
    <row r="41" spans="1:25" ht="24.9" customHeight="1">
      <c r="A41" s="155"/>
      <c r="B41" s="152"/>
      <c r="C41" s="1">
        <v>16</v>
      </c>
      <c r="D41" s="4" t="s">
        <v>95</v>
      </c>
      <c r="E41" s="4">
        <v>95621661.143399999</v>
      </c>
      <c r="F41" s="4">
        <v>0</v>
      </c>
      <c r="G41" s="4">
        <v>3795578.534</v>
      </c>
      <c r="H41" s="4">
        <v>4433794.1769000003</v>
      </c>
      <c r="I41" s="4">
        <v>4092581.0008</v>
      </c>
      <c r="J41" s="4">
        <v>2220758.2513000001</v>
      </c>
      <c r="K41" s="4">
        <v>26381504.153499998</v>
      </c>
      <c r="L41" s="5">
        <f t="shared" si="0"/>
        <v>136545877.2599</v>
      </c>
      <c r="M41" s="8"/>
      <c r="N41" s="160"/>
      <c r="O41" s="152"/>
      <c r="P41" s="9">
        <v>14</v>
      </c>
      <c r="Q41" s="4" t="s">
        <v>476</v>
      </c>
      <c r="R41" s="4">
        <v>121794625.9234</v>
      </c>
      <c r="S41" s="4">
        <v>0</v>
      </c>
      <c r="T41" s="4">
        <v>4834480.6206999999</v>
      </c>
      <c r="U41" s="4">
        <v>5647384.6694</v>
      </c>
      <c r="V41" s="4">
        <v>5212776.7505000001</v>
      </c>
      <c r="W41" s="4">
        <v>2828610.3509</v>
      </c>
      <c r="X41" s="4">
        <v>32439225.263500001</v>
      </c>
      <c r="Y41" s="5">
        <f t="shared" si="1"/>
        <v>172757103.57840002</v>
      </c>
    </row>
    <row r="42" spans="1:25" ht="24.9" customHeight="1">
      <c r="A42" s="155"/>
      <c r="B42" s="152"/>
      <c r="C42" s="1">
        <v>17</v>
      </c>
      <c r="D42" s="4" t="s">
        <v>96</v>
      </c>
      <c r="E42" s="4">
        <v>90874716.415000007</v>
      </c>
      <c r="F42" s="4">
        <v>0</v>
      </c>
      <c r="G42" s="4">
        <v>3607154.6842999998</v>
      </c>
      <c r="H42" s="4">
        <v>4213687.3973000003</v>
      </c>
      <c r="I42" s="4">
        <v>3889413.0619000001</v>
      </c>
      <c r="J42" s="4">
        <v>2110513.1817999999</v>
      </c>
      <c r="K42" s="4">
        <v>24078133.079999998</v>
      </c>
      <c r="L42" s="5">
        <f t="shared" si="0"/>
        <v>128773617.82030001</v>
      </c>
      <c r="M42" s="8"/>
      <c r="N42" s="160"/>
      <c r="O42" s="152"/>
      <c r="P42" s="9">
        <v>15</v>
      </c>
      <c r="Q42" s="4" t="s">
        <v>477</v>
      </c>
      <c r="R42" s="4">
        <v>106357813.83059999</v>
      </c>
      <c r="S42" s="4">
        <v>0</v>
      </c>
      <c r="T42" s="4">
        <v>4221736.2706000004</v>
      </c>
      <c r="U42" s="4">
        <v>4931609.1145000001</v>
      </c>
      <c r="V42" s="4">
        <v>4552085.4057999998</v>
      </c>
      <c r="W42" s="4">
        <v>2470099.2414000002</v>
      </c>
      <c r="X42" s="4">
        <v>29074762.852400001</v>
      </c>
      <c r="Y42" s="5">
        <f t="shared" si="1"/>
        <v>151608106.71529999</v>
      </c>
    </row>
    <row r="43" spans="1:25" ht="24.9" customHeight="1">
      <c r="A43" s="155"/>
      <c r="B43" s="152"/>
      <c r="C43" s="1">
        <v>18</v>
      </c>
      <c r="D43" s="4" t="s">
        <v>97</v>
      </c>
      <c r="E43" s="4">
        <v>102946093.2834</v>
      </c>
      <c r="F43" s="4">
        <v>0</v>
      </c>
      <c r="G43" s="4">
        <v>4086312.4229000001</v>
      </c>
      <c r="H43" s="4">
        <v>4773414.1353000002</v>
      </c>
      <c r="I43" s="4">
        <v>4406064.6974999998</v>
      </c>
      <c r="J43" s="4">
        <v>2390863.9879000001</v>
      </c>
      <c r="K43" s="4">
        <v>27594972.1613</v>
      </c>
      <c r="L43" s="5">
        <f t="shared" si="0"/>
        <v>146197720.68830001</v>
      </c>
      <c r="M43" s="8"/>
      <c r="N43" s="160"/>
      <c r="O43" s="152"/>
      <c r="P43" s="9">
        <v>16</v>
      </c>
      <c r="Q43" s="4" t="s">
        <v>478</v>
      </c>
      <c r="R43" s="4">
        <v>119820086.255</v>
      </c>
      <c r="S43" s="4">
        <v>0</v>
      </c>
      <c r="T43" s="4">
        <v>4756103.8147999998</v>
      </c>
      <c r="U43" s="4">
        <v>5555829.0283000004</v>
      </c>
      <c r="V43" s="4">
        <v>5128266.9916000003</v>
      </c>
      <c r="W43" s="4">
        <v>2782752.7993000001</v>
      </c>
      <c r="X43" s="4">
        <v>29074461.4745</v>
      </c>
      <c r="Y43" s="5">
        <f t="shared" si="1"/>
        <v>167117500.3635</v>
      </c>
    </row>
    <row r="44" spans="1:25" ht="24.9" customHeight="1">
      <c r="A44" s="155"/>
      <c r="B44" s="152"/>
      <c r="C44" s="1">
        <v>19</v>
      </c>
      <c r="D44" s="4" t="s">
        <v>98</v>
      </c>
      <c r="E44" s="4">
        <v>129580091.1269</v>
      </c>
      <c r="F44" s="4">
        <v>0</v>
      </c>
      <c r="G44" s="4">
        <v>5143514.6224999996</v>
      </c>
      <c r="H44" s="4">
        <v>6008381.8520999998</v>
      </c>
      <c r="I44" s="4">
        <v>5545992.5365000004</v>
      </c>
      <c r="J44" s="4">
        <v>3009423.3160999999</v>
      </c>
      <c r="K44" s="4">
        <v>30224675.2333</v>
      </c>
      <c r="L44" s="5">
        <f t="shared" si="0"/>
        <v>179512078.68739998</v>
      </c>
      <c r="M44" s="8"/>
      <c r="N44" s="160"/>
      <c r="O44" s="152"/>
      <c r="P44" s="9">
        <v>17</v>
      </c>
      <c r="Q44" s="4" t="s">
        <v>479</v>
      </c>
      <c r="R44" s="4">
        <v>123688618.72589999</v>
      </c>
      <c r="S44" s="4">
        <v>0</v>
      </c>
      <c r="T44" s="4">
        <v>4909660.2226999998</v>
      </c>
      <c r="U44" s="4">
        <v>5735205.5058000004</v>
      </c>
      <c r="V44" s="4">
        <v>5293839.1255999999</v>
      </c>
      <c r="W44" s="4">
        <v>2872597.2477000002</v>
      </c>
      <c r="X44" s="4">
        <v>31071753.1448</v>
      </c>
      <c r="Y44" s="5">
        <f t="shared" si="1"/>
        <v>173571673.97250003</v>
      </c>
    </row>
    <row r="45" spans="1:25" ht="24.9" customHeight="1">
      <c r="A45" s="155"/>
      <c r="B45" s="152"/>
      <c r="C45" s="1">
        <v>20</v>
      </c>
      <c r="D45" s="4" t="s">
        <v>99</v>
      </c>
      <c r="E45" s="4">
        <v>111021742.24250001</v>
      </c>
      <c r="F45" s="4">
        <v>0</v>
      </c>
      <c r="G45" s="4">
        <v>4406864.8947000001</v>
      </c>
      <c r="H45" s="4">
        <v>5147866.5856999997</v>
      </c>
      <c r="I45" s="4">
        <v>4751700.2690000003</v>
      </c>
      <c r="J45" s="4">
        <v>2578416.3045000001</v>
      </c>
      <c r="K45" s="4">
        <v>21746492.7588</v>
      </c>
      <c r="L45" s="5">
        <f t="shared" si="0"/>
        <v>149653083.05520001</v>
      </c>
      <c r="M45" s="8"/>
      <c r="N45" s="160"/>
      <c r="O45" s="152"/>
      <c r="P45" s="9">
        <v>18</v>
      </c>
      <c r="Q45" s="4" t="s">
        <v>480</v>
      </c>
      <c r="R45" s="4">
        <v>118404014.3495</v>
      </c>
      <c r="S45" s="4">
        <v>0</v>
      </c>
      <c r="T45" s="4">
        <v>4699894.6665000003</v>
      </c>
      <c r="U45" s="4">
        <v>5490168.4730000002</v>
      </c>
      <c r="V45" s="4">
        <v>5067659.5005000001</v>
      </c>
      <c r="W45" s="4">
        <v>2749865.3412000001</v>
      </c>
      <c r="X45" s="4">
        <v>29957679.570999999</v>
      </c>
      <c r="Y45" s="5">
        <f t="shared" si="1"/>
        <v>166369281.90170002</v>
      </c>
    </row>
    <row r="46" spans="1:25" ht="24.9" customHeight="1">
      <c r="A46" s="155"/>
      <c r="B46" s="152"/>
      <c r="C46" s="12">
        <v>21</v>
      </c>
      <c r="D46" s="4" t="s">
        <v>793</v>
      </c>
      <c r="E46" s="4">
        <v>107588444.3637</v>
      </c>
      <c r="F46" s="4">
        <v>0</v>
      </c>
      <c r="G46" s="4">
        <v>4270584.5626999997</v>
      </c>
      <c r="H46" s="4">
        <v>4988671.1068000002</v>
      </c>
      <c r="I46" s="4">
        <v>4604756.0568000004</v>
      </c>
      <c r="J46" s="4">
        <v>2498679.9298999999</v>
      </c>
      <c r="K46" s="4">
        <v>30339801.594099998</v>
      </c>
      <c r="L46" s="5">
        <f t="shared" si="0"/>
        <v>154290937.61400002</v>
      </c>
      <c r="M46" s="8"/>
      <c r="N46" s="160"/>
      <c r="O46" s="152"/>
      <c r="P46" s="9">
        <v>19</v>
      </c>
      <c r="Q46" s="4" t="s">
        <v>481</v>
      </c>
      <c r="R46" s="4">
        <v>129843506.8898</v>
      </c>
      <c r="S46" s="4">
        <v>0</v>
      </c>
      <c r="T46" s="4">
        <v>5153970.5716000004</v>
      </c>
      <c r="U46" s="4">
        <v>6020595.9390000002</v>
      </c>
      <c r="V46" s="4">
        <v>5557266.6593000004</v>
      </c>
      <c r="W46" s="4">
        <v>3015540.9961000001</v>
      </c>
      <c r="X46" s="4">
        <v>33654863.192199998</v>
      </c>
      <c r="Y46" s="5">
        <f t="shared" si="1"/>
        <v>183245744.24800003</v>
      </c>
    </row>
    <row r="47" spans="1:25" ht="24.9" customHeight="1">
      <c r="A47" s="1"/>
      <c r="B47" s="162" t="s">
        <v>814</v>
      </c>
      <c r="C47" s="162"/>
      <c r="D47" s="162"/>
      <c r="E47" s="11">
        <f>SUM(E26:E46)</f>
        <v>2276801367.0680995</v>
      </c>
      <c r="F47" s="11">
        <f t="shared" ref="F47:K47" si="9">SUM(F26:F46)</f>
        <v>0</v>
      </c>
      <c r="G47" s="11">
        <f t="shared" si="9"/>
        <v>90374694.308600038</v>
      </c>
      <c r="H47" s="11">
        <f t="shared" si="9"/>
        <v>105570939.91740002</v>
      </c>
      <c r="I47" s="11">
        <f t="shared" si="9"/>
        <v>97446477.148000032</v>
      </c>
      <c r="J47" s="11">
        <f t="shared" si="9"/>
        <v>52877406.248100005</v>
      </c>
      <c r="K47" s="11">
        <f t="shared" si="9"/>
        <v>581763911.58420014</v>
      </c>
      <c r="L47" s="5">
        <f t="shared" si="0"/>
        <v>3204834796.2743998</v>
      </c>
      <c r="M47" s="8"/>
      <c r="N47" s="160"/>
      <c r="O47" s="152"/>
      <c r="P47" s="9">
        <v>20</v>
      </c>
      <c r="Q47" s="4" t="s">
        <v>482</v>
      </c>
      <c r="R47" s="4">
        <v>103397304.9816</v>
      </c>
      <c r="S47" s="4">
        <v>0</v>
      </c>
      <c r="T47" s="4">
        <v>4104222.6894</v>
      </c>
      <c r="U47" s="4">
        <v>4794335.9616999999</v>
      </c>
      <c r="V47" s="4">
        <v>4425376.4349999996</v>
      </c>
      <c r="W47" s="4">
        <v>2401343.1209</v>
      </c>
      <c r="X47" s="4">
        <v>27970574.473900001</v>
      </c>
      <c r="Y47" s="5">
        <f t="shared" si="1"/>
        <v>147093157.66249999</v>
      </c>
    </row>
    <row r="48" spans="1:25" ht="24.9" customHeight="1">
      <c r="A48" s="155">
        <v>3</v>
      </c>
      <c r="B48" s="151" t="s">
        <v>27</v>
      </c>
      <c r="C48" s="13">
        <v>1</v>
      </c>
      <c r="D48" s="4" t="s">
        <v>100</v>
      </c>
      <c r="E48" s="4">
        <v>103310340.7626</v>
      </c>
      <c r="F48" s="4">
        <v>0</v>
      </c>
      <c r="G48" s="4">
        <v>4100770.7568999999</v>
      </c>
      <c r="H48" s="4">
        <v>4790303.5965999998</v>
      </c>
      <c r="I48" s="4">
        <v>4421654.3902000003</v>
      </c>
      <c r="J48" s="4">
        <v>2399323.4268</v>
      </c>
      <c r="K48" s="4">
        <v>27497520.666999999</v>
      </c>
      <c r="L48" s="5">
        <f t="shared" si="0"/>
        <v>146519913.60010001</v>
      </c>
      <c r="M48" s="8"/>
      <c r="N48" s="160"/>
      <c r="O48" s="152"/>
      <c r="P48" s="9">
        <v>21</v>
      </c>
      <c r="Q48" s="4" t="s">
        <v>44</v>
      </c>
      <c r="R48" s="4">
        <v>142405415.6173</v>
      </c>
      <c r="S48" s="4">
        <v>0</v>
      </c>
      <c r="T48" s="4">
        <v>5652599.3398000002</v>
      </c>
      <c r="U48" s="4">
        <v>6603067.7043000003</v>
      </c>
      <c r="V48" s="4">
        <v>6094912.9244999997</v>
      </c>
      <c r="W48" s="4">
        <v>3307284.1233999999</v>
      </c>
      <c r="X48" s="4">
        <v>38038103.482699998</v>
      </c>
      <c r="Y48" s="5">
        <f t="shared" si="1"/>
        <v>202101383.19199997</v>
      </c>
    </row>
    <row r="49" spans="1:25" ht="24.9" customHeight="1">
      <c r="A49" s="155"/>
      <c r="B49" s="152"/>
      <c r="C49" s="1">
        <v>2</v>
      </c>
      <c r="D49" s="4" t="s">
        <v>101</v>
      </c>
      <c r="E49" s="4">
        <v>80664556.988800004</v>
      </c>
      <c r="F49" s="4">
        <v>0</v>
      </c>
      <c r="G49" s="4">
        <v>3201875.5720000002</v>
      </c>
      <c r="H49" s="4">
        <v>3740261.7648</v>
      </c>
      <c r="I49" s="4">
        <v>3452421.0249000001</v>
      </c>
      <c r="J49" s="4">
        <v>1873388.0836</v>
      </c>
      <c r="K49" s="4">
        <v>22763054.562800001</v>
      </c>
      <c r="L49" s="5">
        <f t="shared" si="0"/>
        <v>115695557.99690001</v>
      </c>
      <c r="M49" s="8"/>
      <c r="N49" s="160"/>
      <c r="O49" s="152"/>
      <c r="P49" s="9">
        <v>22</v>
      </c>
      <c r="Q49" s="4" t="s">
        <v>483</v>
      </c>
      <c r="R49" s="4">
        <v>100202571.3028</v>
      </c>
      <c r="S49" s="4">
        <v>0</v>
      </c>
      <c r="T49" s="4">
        <v>3977411.8557000002</v>
      </c>
      <c r="U49" s="4">
        <v>4646202.25</v>
      </c>
      <c r="V49" s="4">
        <v>4288642.7054000003</v>
      </c>
      <c r="W49" s="4">
        <v>2327147.2629999998</v>
      </c>
      <c r="X49" s="4">
        <v>25930065.211599998</v>
      </c>
      <c r="Y49" s="5">
        <f t="shared" si="1"/>
        <v>141372040.58849999</v>
      </c>
    </row>
    <row r="50" spans="1:25" ht="24.9" customHeight="1">
      <c r="A50" s="155"/>
      <c r="B50" s="152"/>
      <c r="C50" s="1">
        <v>3</v>
      </c>
      <c r="D50" s="4" t="s">
        <v>102</v>
      </c>
      <c r="E50" s="4">
        <v>106500067.2041</v>
      </c>
      <c r="F50" s="4">
        <v>0</v>
      </c>
      <c r="G50" s="4">
        <v>4227382.8348000003</v>
      </c>
      <c r="H50" s="4">
        <v>4938205.1322999997</v>
      </c>
      <c r="I50" s="4">
        <v>4558173.8114</v>
      </c>
      <c r="J50" s="4">
        <v>2473402.9944000002</v>
      </c>
      <c r="K50" s="4">
        <v>29514763.5548</v>
      </c>
      <c r="L50" s="5">
        <f t="shared" si="0"/>
        <v>152211995.5318</v>
      </c>
      <c r="M50" s="8"/>
      <c r="N50" s="160"/>
      <c r="O50" s="152"/>
      <c r="P50" s="9">
        <v>23</v>
      </c>
      <c r="Q50" s="4" t="s">
        <v>484</v>
      </c>
      <c r="R50" s="4">
        <v>94664867.390000001</v>
      </c>
      <c r="S50" s="4">
        <v>0</v>
      </c>
      <c r="T50" s="4">
        <v>3757599.8398000002</v>
      </c>
      <c r="U50" s="4">
        <v>4389429.4742000001</v>
      </c>
      <c r="V50" s="4">
        <v>4051630.4893</v>
      </c>
      <c r="W50" s="4">
        <v>2198537.2650000001</v>
      </c>
      <c r="X50" s="4">
        <v>24826178.210999999</v>
      </c>
      <c r="Y50" s="5">
        <f t="shared" si="1"/>
        <v>133888242.66929999</v>
      </c>
    </row>
    <row r="51" spans="1:25" ht="24.9" customHeight="1">
      <c r="A51" s="155"/>
      <c r="B51" s="152"/>
      <c r="C51" s="1">
        <v>4</v>
      </c>
      <c r="D51" s="4" t="s">
        <v>103</v>
      </c>
      <c r="E51" s="4">
        <v>81644398.128900006</v>
      </c>
      <c r="F51" s="4">
        <v>0</v>
      </c>
      <c r="G51" s="4">
        <v>3240769.1025</v>
      </c>
      <c r="H51" s="4">
        <v>3785695.1309000002</v>
      </c>
      <c r="I51" s="4">
        <v>3494357.9583000001</v>
      </c>
      <c r="J51" s="4">
        <v>1896144.3322000001</v>
      </c>
      <c r="K51" s="4">
        <v>23610047.0348</v>
      </c>
      <c r="L51" s="5">
        <f t="shared" si="0"/>
        <v>117671411.68760002</v>
      </c>
      <c r="M51" s="8"/>
      <c r="N51" s="160"/>
      <c r="O51" s="152"/>
      <c r="P51" s="9">
        <v>24</v>
      </c>
      <c r="Q51" s="4" t="s">
        <v>485</v>
      </c>
      <c r="R51" s="4">
        <v>115158392.25910001</v>
      </c>
      <c r="S51" s="4">
        <v>0</v>
      </c>
      <c r="T51" s="4">
        <v>4571063.8828999996</v>
      </c>
      <c r="U51" s="4">
        <v>5339675.1627000002</v>
      </c>
      <c r="V51" s="4">
        <v>4928747.7608000003</v>
      </c>
      <c r="W51" s="4">
        <v>2674487.6291999999</v>
      </c>
      <c r="X51" s="4">
        <v>30968923.002700001</v>
      </c>
      <c r="Y51" s="5">
        <f t="shared" si="1"/>
        <v>163641289.6974</v>
      </c>
    </row>
    <row r="52" spans="1:25" ht="24.9" customHeight="1">
      <c r="A52" s="155"/>
      <c r="B52" s="152"/>
      <c r="C52" s="1">
        <v>5</v>
      </c>
      <c r="D52" s="4" t="s">
        <v>104</v>
      </c>
      <c r="E52" s="4">
        <v>109716664.6453</v>
      </c>
      <c r="F52" s="4">
        <v>0</v>
      </c>
      <c r="G52" s="4">
        <v>4355061.5224000001</v>
      </c>
      <c r="H52" s="4">
        <v>5087352.6249000002</v>
      </c>
      <c r="I52" s="4">
        <v>4695843.3039999995</v>
      </c>
      <c r="J52" s="4">
        <v>2548106.6255999999</v>
      </c>
      <c r="K52" s="4">
        <v>30726965.7755</v>
      </c>
      <c r="L52" s="5">
        <f t="shared" si="0"/>
        <v>157129994.49770001</v>
      </c>
      <c r="M52" s="8"/>
      <c r="N52" s="160"/>
      <c r="O52" s="152"/>
      <c r="P52" s="9">
        <v>25</v>
      </c>
      <c r="Q52" s="4" t="s">
        <v>486</v>
      </c>
      <c r="R52" s="4">
        <v>114596428.8559</v>
      </c>
      <c r="S52" s="4">
        <v>0</v>
      </c>
      <c r="T52" s="4">
        <v>4548757.4702000003</v>
      </c>
      <c r="U52" s="4">
        <v>5313617.9907999998</v>
      </c>
      <c r="V52" s="4">
        <v>4904695.8805</v>
      </c>
      <c r="W52" s="4">
        <v>2661436.3514</v>
      </c>
      <c r="X52" s="4">
        <v>29868411.434700001</v>
      </c>
      <c r="Y52" s="5">
        <f t="shared" si="1"/>
        <v>161893347.9835</v>
      </c>
    </row>
    <row r="53" spans="1:25" ht="24.9" customHeight="1">
      <c r="A53" s="155"/>
      <c r="B53" s="152"/>
      <c r="C53" s="1">
        <v>6</v>
      </c>
      <c r="D53" s="4" t="s">
        <v>105</v>
      </c>
      <c r="E53" s="4">
        <v>95630432.488299996</v>
      </c>
      <c r="F53" s="4">
        <v>0</v>
      </c>
      <c r="G53" s="4">
        <v>3795926.7012999998</v>
      </c>
      <c r="H53" s="4">
        <v>4434200.8875000002</v>
      </c>
      <c r="I53" s="4">
        <v>4092956.412</v>
      </c>
      <c r="J53" s="4">
        <v>2220961.9607000002</v>
      </c>
      <c r="K53" s="4">
        <v>25467921.285</v>
      </c>
      <c r="L53" s="5">
        <f t="shared" si="0"/>
        <v>135642399.73480001</v>
      </c>
      <c r="M53" s="8"/>
      <c r="N53" s="160"/>
      <c r="O53" s="152"/>
      <c r="P53" s="9">
        <v>26</v>
      </c>
      <c r="Q53" s="4" t="s">
        <v>487</v>
      </c>
      <c r="R53" s="4">
        <v>108702948.1398</v>
      </c>
      <c r="S53" s="4">
        <v>0</v>
      </c>
      <c r="T53" s="4">
        <v>4314823.3529000003</v>
      </c>
      <c r="U53" s="4">
        <v>5040348.5226999996</v>
      </c>
      <c r="V53" s="4">
        <v>4652456.5142000001</v>
      </c>
      <c r="W53" s="4">
        <v>2524563.6409999998</v>
      </c>
      <c r="X53" s="4">
        <v>29509530.622099999</v>
      </c>
      <c r="Y53" s="5">
        <f t="shared" si="1"/>
        <v>154744670.79269999</v>
      </c>
    </row>
    <row r="54" spans="1:25" ht="24.9" customHeight="1">
      <c r="A54" s="155"/>
      <c r="B54" s="152"/>
      <c r="C54" s="1">
        <v>7</v>
      </c>
      <c r="D54" s="4" t="s">
        <v>106</v>
      </c>
      <c r="E54" s="4">
        <v>108461565.9121</v>
      </c>
      <c r="F54" s="4">
        <v>0</v>
      </c>
      <c r="G54" s="4">
        <v>4305241.9967</v>
      </c>
      <c r="H54" s="4">
        <v>5029156.0888</v>
      </c>
      <c r="I54" s="4">
        <v>4642125.4208000004</v>
      </c>
      <c r="J54" s="4">
        <v>2518957.6771999998</v>
      </c>
      <c r="K54" s="4">
        <v>29317481.576400001</v>
      </c>
      <c r="L54" s="5">
        <f t="shared" si="0"/>
        <v>154274528.67200002</v>
      </c>
      <c r="M54" s="8"/>
      <c r="N54" s="160"/>
      <c r="O54" s="152"/>
      <c r="P54" s="9">
        <v>27</v>
      </c>
      <c r="Q54" s="4" t="s">
        <v>488</v>
      </c>
      <c r="R54" s="4">
        <v>110985957.1496</v>
      </c>
      <c r="S54" s="4">
        <v>0</v>
      </c>
      <c r="T54" s="4">
        <v>4405444.4516000003</v>
      </c>
      <c r="U54" s="4">
        <v>5146207.2991000004</v>
      </c>
      <c r="V54" s="4">
        <v>4750168.6767999995</v>
      </c>
      <c r="W54" s="4">
        <v>2577585.2162000001</v>
      </c>
      <c r="X54" s="4">
        <v>29278554.593600001</v>
      </c>
      <c r="Y54" s="5">
        <f t="shared" si="1"/>
        <v>157143917.38689998</v>
      </c>
    </row>
    <row r="55" spans="1:25" ht="24.9" customHeight="1">
      <c r="A55" s="155"/>
      <c r="B55" s="152"/>
      <c r="C55" s="1">
        <v>8</v>
      </c>
      <c r="D55" s="4" t="s">
        <v>107</v>
      </c>
      <c r="E55" s="4">
        <v>86904727.548800007</v>
      </c>
      <c r="F55" s="4">
        <v>0</v>
      </c>
      <c r="G55" s="4">
        <v>3449571.0956000001</v>
      </c>
      <c r="H55" s="4">
        <v>4029606.5802000002</v>
      </c>
      <c r="I55" s="4">
        <v>3719498.6219000001</v>
      </c>
      <c r="J55" s="4">
        <v>2018312.4668000001</v>
      </c>
      <c r="K55" s="4">
        <v>23657363.366300002</v>
      </c>
      <c r="L55" s="5">
        <f t="shared" si="0"/>
        <v>123779079.67960002</v>
      </c>
      <c r="M55" s="8"/>
      <c r="N55" s="160"/>
      <c r="O55" s="152"/>
      <c r="P55" s="9">
        <v>28</v>
      </c>
      <c r="Q55" s="4" t="s">
        <v>489</v>
      </c>
      <c r="R55" s="4">
        <v>93485090.028899997</v>
      </c>
      <c r="S55" s="4">
        <v>0</v>
      </c>
      <c r="T55" s="4">
        <v>3710770.0987999998</v>
      </c>
      <c r="U55" s="4">
        <v>4334725.4466000004</v>
      </c>
      <c r="V55" s="4">
        <v>4001136.3402</v>
      </c>
      <c r="W55" s="4">
        <v>2171137.6121999999</v>
      </c>
      <c r="X55" s="4">
        <v>25794083.499600001</v>
      </c>
      <c r="Y55" s="5">
        <f t="shared" si="1"/>
        <v>133496943.02630001</v>
      </c>
    </row>
    <row r="56" spans="1:25" ht="24.9" customHeight="1">
      <c r="A56" s="155"/>
      <c r="B56" s="152"/>
      <c r="C56" s="1">
        <v>9</v>
      </c>
      <c r="D56" s="4" t="s">
        <v>108</v>
      </c>
      <c r="E56" s="4">
        <v>100855943.2879</v>
      </c>
      <c r="F56" s="4">
        <v>0</v>
      </c>
      <c r="G56" s="4">
        <v>4003346.6140999999</v>
      </c>
      <c r="H56" s="4">
        <v>4676497.8636999996</v>
      </c>
      <c r="I56" s="4">
        <v>4316606.8481000001</v>
      </c>
      <c r="J56" s="4">
        <v>2342321.4528000001</v>
      </c>
      <c r="K56" s="4">
        <v>27377632.535300002</v>
      </c>
      <c r="L56" s="5">
        <f t="shared" si="0"/>
        <v>143572348.60190001</v>
      </c>
      <c r="M56" s="8"/>
      <c r="N56" s="160"/>
      <c r="O56" s="152"/>
      <c r="P56" s="9">
        <v>29</v>
      </c>
      <c r="Q56" s="4" t="s">
        <v>490</v>
      </c>
      <c r="R56" s="4">
        <v>111860824.7855</v>
      </c>
      <c r="S56" s="4">
        <v>0</v>
      </c>
      <c r="T56" s="4">
        <v>4440171.1942999996</v>
      </c>
      <c r="U56" s="4">
        <v>5186773.2439999999</v>
      </c>
      <c r="V56" s="4">
        <v>4787612.7729000002</v>
      </c>
      <c r="W56" s="4">
        <v>2597903.5153999999</v>
      </c>
      <c r="X56" s="4">
        <v>29192963.2678</v>
      </c>
      <c r="Y56" s="5">
        <f t="shared" si="1"/>
        <v>158066248.77990001</v>
      </c>
    </row>
    <row r="57" spans="1:25" ht="24.9" customHeight="1">
      <c r="A57" s="155"/>
      <c r="B57" s="152"/>
      <c r="C57" s="1">
        <v>10</v>
      </c>
      <c r="D57" s="4" t="s">
        <v>109</v>
      </c>
      <c r="E57" s="4">
        <v>109726597.1855</v>
      </c>
      <c r="F57" s="4">
        <v>0</v>
      </c>
      <c r="G57" s="4">
        <v>4355455.7818</v>
      </c>
      <c r="H57" s="4">
        <v>5087813.1778999995</v>
      </c>
      <c r="I57" s="4">
        <v>4696268.4139999999</v>
      </c>
      <c r="J57" s="4">
        <v>2548337.3032</v>
      </c>
      <c r="K57" s="4">
        <v>30544451.3145</v>
      </c>
      <c r="L57" s="5">
        <f t="shared" si="0"/>
        <v>156958923.1769</v>
      </c>
      <c r="M57" s="8"/>
      <c r="N57" s="160"/>
      <c r="O57" s="152"/>
      <c r="P57" s="9">
        <v>30</v>
      </c>
      <c r="Q57" s="4" t="s">
        <v>491</v>
      </c>
      <c r="R57" s="4">
        <v>100905196.764</v>
      </c>
      <c r="S57" s="4">
        <v>0</v>
      </c>
      <c r="T57" s="4">
        <v>4005301.6672999999</v>
      </c>
      <c r="U57" s="4">
        <v>4678781.6535</v>
      </c>
      <c r="V57" s="4">
        <v>4318714.8833999997</v>
      </c>
      <c r="W57" s="4">
        <v>2343465.3365000002</v>
      </c>
      <c r="X57" s="4">
        <v>28109811.067299999</v>
      </c>
      <c r="Y57" s="5">
        <f t="shared" si="1"/>
        <v>144361271.37200001</v>
      </c>
    </row>
    <row r="58" spans="1:25" ht="24.9" customHeight="1">
      <c r="A58" s="155"/>
      <c r="B58" s="152"/>
      <c r="C58" s="1">
        <v>11</v>
      </c>
      <c r="D58" s="4" t="s">
        <v>110</v>
      </c>
      <c r="E58" s="4">
        <v>84448627.597599998</v>
      </c>
      <c r="F58" s="4">
        <v>0</v>
      </c>
      <c r="G58" s="4">
        <v>3352079.3752000001</v>
      </c>
      <c r="H58" s="4">
        <v>3915721.9067000002</v>
      </c>
      <c r="I58" s="4">
        <v>3614378.2143000001</v>
      </c>
      <c r="J58" s="4">
        <v>1961270.9537</v>
      </c>
      <c r="K58" s="4">
        <v>23510230.671700001</v>
      </c>
      <c r="L58" s="5">
        <f t="shared" si="0"/>
        <v>120802308.71920002</v>
      </c>
      <c r="M58" s="8"/>
      <c r="N58" s="160"/>
      <c r="O58" s="152"/>
      <c r="P58" s="9">
        <v>31</v>
      </c>
      <c r="Q58" s="4" t="s">
        <v>492</v>
      </c>
      <c r="R58" s="4">
        <v>104546629.32089999</v>
      </c>
      <c r="S58" s="4">
        <v>0</v>
      </c>
      <c r="T58" s="4">
        <v>4149843.6370000001</v>
      </c>
      <c r="U58" s="4">
        <v>4847627.9408</v>
      </c>
      <c r="V58" s="4">
        <v>4474567.2030999996</v>
      </c>
      <c r="W58" s="4">
        <v>2428035.5197000001</v>
      </c>
      <c r="X58" s="4">
        <v>27043294.927299999</v>
      </c>
      <c r="Y58" s="5">
        <f t="shared" si="1"/>
        <v>147489998.54879999</v>
      </c>
    </row>
    <row r="59" spans="1:25" ht="24.9" customHeight="1">
      <c r="A59" s="155"/>
      <c r="B59" s="152"/>
      <c r="C59" s="1">
        <v>12</v>
      </c>
      <c r="D59" s="4" t="s">
        <v>111</v>
      </c>
      <c r="E59" s="4">
        <v>99887551.574900001</v>
      </c>
      <c r="F59" s="4">
        <v>0</v>
      </c>
      <c r="G59" s="4">
        <v>3964907.5537999999</v>
      </c>
      <c r="H59" s="4">
        <v>4631595.3857000005</v>
      </c>
      <c r="I59" s="4">
        <v>4275159.9471000005</v>
      </c>
      <c r="J59" s="4">
        <v>2319831.1105</v>
      </c>
      <c r="K59" s="4">
        <v>27064380.338</v>
      </c>
      <c r="L59" s="5">
        <f t="shared" si="0"/>
        <v>142143425.91</v>
      </c>
      <c r="M59" s="8"/>
      <c r="N59" s="160"/>
      <c r="O59" s="152"/>
      <c r="P59" s="9">
        <v>32</v>
      </c>
      <c r="Q59" s="4" t="s">
        <v>493</v>
      </c>
      <c r="R59" s="4">
        <v>112176387.0792</v>
      </c>
      <c r="S59" s="4">
        <v>0</v>
      </c>
      <c r="T59" s="4">
        <v>4452697.0325999996</v>
      </c>
      <c r="U59" s="4">
        <v>5201405.2660999997</v>
      </c>
      <c r="V59" s="4">
        <v>4801118.7528999997</v>
      </c>
      <c r="W59" s="4">
        <v>2605232.2686999999</v>
      </c>
      <c r="X59" s="4">
        <v>29920188.159200002</v>
      </c>
      <c r="Y59" s="5">
        <f t="shared" si="1"/>
        <v>159157028.55870003</v>
      </c>
    </row>
    <row r="60" spans="1:25" ht="24.9" customHeight="1">
      <c r="A60" s="155"/>
      <c r="B60" s="152"/>
      <c r="C60" s="1">
        <v>13</v>
      </c>
      <c r="D60" s="4" t="s">
        <v>112</v>
      </c>
      <c r="E60" s="4">
        <v>99915714.182400003</v>
      </c>
      <c r="F60" s="4">
        <v>0</v>
      </c>
      <c r="G60" s="4">
        <v>3966025.4322000002</v>
      </c>
      <c r="H60" s="4">
        <v>4632901.2320999997</v>
      </c>
      <c r="I60" s="4">
        <v>4276365.2989999996</v>
      </c>
      <c r="J60" s="4">
        <v>2320485.1708999998</v>
      </c>
      <c r="K60" s="4">
        <v>27071553.132199999</v>
      </c>
      <c r="L60" s="5">
        <f t="shared" si="0"/>
        <v>142183044.4488</v>
      </c>
      <c r="M60" s="8"/>
      <c r="N60" s="160"/>
      <c r="O60" s="152"/>
      <c r="P60" s="9">
        <v>33</v>
      </c>
      <c r="Q60" s="4" t="s">
        <v>494</v>
      </c>
      <c r="R60" s="4">
        <v>108720050.3299</v>
      </c>
      <c r="S60" s="4">
        <v>0</v>
      </c>
      <c r="T60" s="4">
        <v>4315502.2023</v>
      </c>
      <c r="U60" s="4">
        <v>5041141.5186000001</v>
      </c>
      <c r="V60" s="4">
        <v>4653188.4833000004</v>
      </c>
      <c r="W60" s="4">
        <v>2524960.8295999998</v>
      </c>
      <c r="X60" s="4">
        <v>27117855.821699999</v>
      </c>
      <c r="Y60" s="5">
        <f t="shared" si="1"/>
        <v>152372699.18540001</v>
      </c>
    </row>
    <row r="61" spans="1:25" ht="24.9" customHeight="1">
      <c r="A61" s="155"/>
      <c r="B61" s="152"/>
      <c r="C61" s="1">
        <v>14</v>
      </c>
      <c r="D61" s="4" t="s">
        <v>113</v>
      </c>
      <c r="E61" s="4">
        <v>103048195.63950001</v>
      </c>
      <c r="F61" s="4">
        <v>0</v>
      </c>
      <c r="G61" s="4">
        <v>4090365.2442999999</v>
      </c>
      <c r="H61" s="4">
        <v>4778148.4269000003</v>
      </c>
      <c r="I61" s="4">
        <v>4410434.6505000005</v>
      </c>
      <c r="J61" s="4">
        <v>2393235.2566</v>
      </c>
      <c r="K61" s="4">
        <v>27737839.410700001</v>
      </c>
      <c r="L61" s="5">
        <f t="shared" si="0"/>
        <v>146458218.62849998</v>
      </c>
      <c r="M61" s="8"/>
      <c r="N61" s="161"/>
      <c r="O61" s="153"/>
      <c r="P61" s="9">
        <v>34</v>
      </c>
      <c r="Q61" s="4" t="s">
        <v>495</v>
      </c>
      <c r="R61" s="4">
        <v>106554569.5575</v>
      </c>
      <c r="S61" s="4">
        <v>0</v>
      </c>
      <c r="T61" s="4">
        <v>4229546.2355000004</v>
      </c>
      <c r="U61" s="4">
        <v>4940732.3025000002</v>
      </c>
      <c r="V61" s="4">
        <v>4560506.4972000001</v>
      </c>
      <c r="W61" s="4">
        <v>2474668.7803000002</v>
      </c>
      <c r="X61" s="4">
        <v>28170026.373300001</v>
      </c>
      <c r="Y61" s="5">
        <f t="shared" si="1"/>
        <v>150930049.74630001</v>
      </c>
    </row>
    <row r="62" spans="1:25" ht="24.9" customHeight="1">
      <c r="A62" s="155"/>
      <c r="B62" s="152"/>
      <c r="C62" s="1">
        <v>15</v>
      </c>
      <c r="D62" s="4" t="s">
        <v>114</v>
      </c>
      <c r="E62" s="4">
        <v>94144625.324499995</v>
      </c>
      <c r="F62" s="4">
        <v>0</v>
      </c>
      <c r="G62" s="4">
        <v>3736949.5019</v>
      </c>
      <c r="H62" s="4">
        <v>4365306.8411999997</v>
      </c>
      <c r="I62" s="4">
        <v>4029364.2708999999</v>
      </c>
      <c r="J62" s="4">
        <v>2186454.9413000001</v>
      </c>
      <c r="K62" s="4">
        <v>25092886.616599999</v>
      </c>
      <c r="L62" s="5">
        <f t="shared" si="0"/>
        <v>133555587.4964</v>
      </c>
      <c r="M62" s="8"/>
      <c r="N62" s="15"/>
      <c r="O62" s="156" t="s">
        <v>832</v>
      </c>
      <c r="P62" s="157"/>
      <c r="Q62" s="158"/>
      <c r="R62" s="11">
        <f>SUM(R28:R61)</f>
        <v>3783752095.5668993</v>
      </c>
      <c r="S62" s="11">
        <f t="shared" ref="S62:X62" si="10">SUM(S28:S61)</f>
        <v>0</v>
      </c>
      <c r="T62" s="11">
        <f t="shared" si="10"/>
        <v>150191160.24920002</v>
      </c>
      <c r="U62" s="11">
        <f t="shared" si="10"/>
        <v>175445373.02229998</v>
      </c>
      <c r="V62" s="11">
        <f t="shared" si="10"/>
        <v>161943557.06549999</v>
      </c>
      <c r="W62" s="11">
        <f t="shared" si="10"/>
        <v>87875472.842100039</v>
      </c>
      <c r="X62" s="11">
        <f t="shared" si="10"/>
        <v>989806277.57949972</v>
      </c>
      <c r="Y62" s="6">
        <f t="shared" si="1"/>
        <v>5349013936.3254986</v>
      </c>
    </row>
    <row r="63" spans="1:25" ht="24.9" customHeight="1">
      <c r="A63" s="155"/>
      <c r="B63" s="152"/>
      <c r="C63" s="1">
        <v>16</v>
      </c>
      <c r="D63" s="4" t="s">
        <v>115</v>
      </c>
      <c r="E63" s="4">
        <v>96126405.066699997</v>
      </c>
      <c r="F63" s="4">
        <v>0</v>
      </c>
      <c r="G63" s="4">
        <v>3815613.6932000001</v>
      </c>
      <c r="H63" s="4">
        <v>4457198.1906000003</v>
      </c>
      <c r="I63" s="4">
        <v>4114183.9029999999</v>
      </c>
      <c r="J63" s="4">
        <v>2232480.6395</v>
      </c>
      <c r="K63" s="4">
        <v>26770777.9802</v>
      </c>
      <c r="L63" s="5">
        <f t="shared" si="0"/>
        <v>137516659.47320002</v>
      </c>
      <c r="M63" s="8"/>
      <c r="N63" s="159">
        <v>21</v>
      </c>
      <c r="O63" s="151" t="s">
        <v>45</v>
      </c>
      <c r="P63" s="9">
        <v>1</v>
      </c>
      <c r="Q63" s="4" t="s">
        <v>496</v>
      </c>
      <c r="R63" s="4">
        <v>85314391.144700006</v>
      </c>
      <c r="S63" s="4">
        <v>0</v>
      </c>
      <c r="T63" s="4">
        <v>3386444.7428000001</v>
      </c>
      <c r="U63" s="4">
        <v>3955865.7122999998</v>
      </c>
      <c r="V63" s="4">
        <v>3651432.6578000002</v>
      </c>
      <c r="W63" s="4">
        <v>1981377.8156999999</v>
      </c>
      <c r="X63" s="4">
        <v>23072075.126499999</v>
      </c>
      <c r="Y63" s="5">
        <f t="shared" si="1"/>
        <v>121361587.1998</v>
      </c>
    </row>
    <row r="64" spans="1:25" ht="24.9" customHeight="1">
      <c r="A64" s="155"/>
      <c r="B64" s="152"/>
      <c r="C64" s="1">
        <v>17</v>
      </c>
      <c r="D64" s="4" t="s">
        <v>116</v>
      </c>
      <c r="E64" s="4">
        <v>89728285.115999997</v>
      </c>
      <c r="F64" s="4">
        <v>0</v>
      </c>
      <c r="G64" s="4">
        <v>3561648.5721999998</v>
      </c>
      <c r="H64" s="4">
        <v>4160529.5630000001</v>
      </c>
      <c r="I64" s="4">
        <v>3840346.1151999999</v>
      </c>
      <c r="J64" s="4">
        <v>2083887.9722</v>
      </c>
      <c r="K64" s="4">
        <v>25383173.817299999</v>
      </c>
      <c r="L64" s="5">
        <f t="shared" si="0"/>
        <v>128757871.1559</v>
      </c>
      <c r="M64" s="8"/>
      <c r="N64" s="160"/>
      <c r="O64" s="152"/>
      <c r="P64" s="9">
        <v>2</v>
      </c>
      <c r="Q64" s="4" t="s">
        <v>497</v>
      </c>
      <c r="R64" s="4">
        <v>139400336.72679999</v>
      </c>
      <c r="S64" s="4">
        <v>0</v>
      </c>
      <c r="T64" s="4">
        <v>5533316.6083000004</v>
      </c>
      <c r="U64" s="4">
        <v>6463727.9237000002</v>
      </c>
      <c r="V64" s="4">
        <v>5966296.3680999996</v>
      </c>
      <c r="W64" s="4">
        <v>3237492.8892999999</v>
      </c>
      <c r="X64" s="4">
        <v>30188029.457899999</v>
      </c>
      <c r="Y64" s="5">
        <f t="shared" si="1"/>
        <v>190789199.97409996</v>
      </c>
    </row>
    <row r="65" spans="1:25" ht="24.9" customHeight="1">
      <c r="A65" s="155"/>
      <c r="B65" s="152"/>
      <c r="C65" s="1">
        <v>18</v>
      </c>
      <c r="D65" s="4" t="s">
        <v>117</v>
      </c>
      <c r="E65" s="4">
        <v>111478834.0795</v>
      </c>
      <c r="F65" s="4">
        <v>0</v>
      </c>
      <c r="G65" s="4">
        <v>4425008.5658</v>
      </c>
      <c r="H65" s="4">
        <v>5169061.0630000001</v>
      </c>
      <c r="I65" s="4">
        <v>4771263.6749</v>
      </c>
      <c r="J65" s="4">
        <v>2589032.0003</v>
      </c>
      <c r="K65" s="4">
        <v>29845013.466200002</v>
      </c>
      <c r="L65" s="5">
        <f t="shared" si="0"/>
        <v>158278212.8497</v>
      </c>
      <c r="M65" s="8"/>
      <c r="N65" s="160"/>
      <c r="O65" s="152"/>
      <c r="P65" s="9">
        <v>3</v>
      </c>
      <c r="Q65" s="4" t="s">
        <v>498</v>
      </c>
      <c r="R65" s="4">
        <v>117415754.1846</v>
      </c>
      <c r="S65" s="4">
        <v>0</v>
      </c>
      <c r="T65" s="4">
        <v>4660666.9535999997</v>
      </c>
      <c r="U65" s="4">
        <v>5444344.7328000003</v>
      </c>
      <c r="V65" s="4">
        <v>5025362.2351000002</v>
      </c>
      <c r="W65" s="4">
        <v>2726913.5655999999</v>
      </c>
      <c r="X65" s="4">
        <v>30878425.969000001</v>
      </c>
      <c r="Y65" s="5">
        <f t="shared" si="1"/>
        <v>166151467.64070001</v>
      </c>
    </row>
    <row r="66" spans="1:25" ht="24.9" customHeight="1">
      <c r="A66" s="155"/>
      <c r="B66" s="152"/>
      <c r="C66" s="1">
        <v>19</v>
      </c>
      <c r="D66" s="4" t="s">
        <v>118</v>
      </c>
      <c r="E66" s="4">
        <v>93020833.180099994</v>
      </c>
      <c r="F66" s="4">
        <v>0</v>
      </c>
      <c r="G66" s="4">
        <v>3692342.0218000002</v>
      </c>
      <c r="H66" s="4">
        <v>4313198.7412999999</v>
      </c>
      <c r="I66" s="4">
        <v>3981266.2738000001</v>
      </c>
      <c r="J66" s="4">
        <v>2160355.5131000001</v>
      </c>
      <c r="K66" s="4">
        <v>25660381.216899998</v>
      </c>
      <c r="L66" s="5">
        <f t="shared" si="0"/>
        <v>132828376.947</v>
      </c>
      <c r="M66" s="8"/>
      <c r="N66" s="160"/>
      <c r="O66" s="152"/>
      <c r="P66" s="9">
        <v>4</v>
      </c>
      <c r="Q66" s="4" t="s">
        <v>499</v>
      </c>
      <c r="R66" s="4">
        <v>96946478.657299995</v>
      </c>
      <c r="S66" s="4">
        <v>0</v>
      </c>
      <c r="T66" s="4">
        <v>3848165.4569000001</v>
      </c>
      <c r="U66" s="4">
        <v>4495223.4400000004</v>
      </c>
      <c r="V66" s="4">
        <v>4149282.8287999998</v>
      </c>
      <c r="W66" s="4">
        <v>2251526.3783999998</v>
      </c>
      <c r="X66" s="4">
        <v>26165056.318300001</v>
      </c>
      <c r="Y66" s="5">
        <f t="shared" si="1"/>
        <v>137855733.07969999</v>
      </c>
    </row>
    <row r="67" spans="1:25" ht="24.9" customHeight="1">
      <c r="A67" s="155"/>
      <c r="B67" s="152"/>
      <c r="C67" s="1">
        <v>20</v>
      </c>
      <c r="D67" s="4" t="s">
        <v>119</v>
      </c>
      <c r="E67" s="4">
        <v>97873426.105199993</v>
      </c>
      <c r="F67" s="4">
        <v>0</v>
      </c>
      <c r="G67" s="4">
        <v>3884959.4405</v>
      </c>
      <c r="H67" s="4">
        <v>4538204.2264999999</v>
      </c>
      <c r="I67" s="4">
        <v>4188955.9265999999</v>
      </c>
      <c r="J67" s="4">
        <v>2273054.2012999998</v>
      </c>
      <c r="K67" s="4">
        <v>26842988.126899999</v>
      </c>
      <c r="L67" s="5">
        <f t="shared" si="0"/>
        <v>139601588.02699998</v>
      </c>
      <c r="M67" s="8"/>
      <c r="N67" s="160"/>
      <c r="O67" s="152"/>
      <c r="P67" s="9">
        <v>5</v>
      </c>
      <c r="Q67" s="4" t="s">
        <v>500</v>
      </c>
      <c r="R67" s="4">
        <v>129113811.3379</v>
      </c>
      <c r="S67" s="4">
        <v>0</v>
      </c>
      <c r="T67" s="4">
        <v>5125006.2476000004</v>
      </c>
      <c r="U67" s="4">
        <v>5986761.3470000001</v>
      </c>
      <c r="V67" s="4">
        <v>5526035.8887999998</v>
      </c>
      <c r="W67" s="4">
        <v>2998594.2354000001</v>
      </c>
      <c r="X67" s="4">
        <v>33430072.162900001</v>
      </c>
      <c r="Y67" s="5">
        <f t="shared" si="1"/>
        <v>182180281.21959999</v>
      </c>
    </row>
    <row r="68" spans="1:25" ht="24.9" customHeight="1">
      <c r="A68" s="155"/>
      <c r="B68" s="152"/>
      <c r="C68" s="1">
        <v>21</v>
      </c>
      <c r="D68" s="4" t="s">
        <v>120</v>
      </c>
      <c r="E68" s="4">
        <v>101802578.66850001</v>
      </c>
      <c r="F68" s="4">
        <v>0</v>
      </c>
      <c r="G68" s="4">
        <v>4040922.0849000001</v>
      </c>
      <c r="H68" s="4">
        <v>4720391.5420000004</v>
      </c>
      <c r="I68" s="4">
        <v>4357122.5839999998</v>
      </c>
      <c r="J68" s="4">
        <v>2364306.5167</v>
      </c>
      <c r="K68" s="4">
        <v>28051513.537099998</v>
      </c>
      <c r="L68" s="5">
        <f t="shared" si="0"/>
        <v>145336834.9332</v>
      </c>
      <c r="M68" s="8"/>
      <c r="N68" s="160"/>
      <c r="O68" s="152"/>
      <c r="P68" s="9">
        <v>6</v>
      </c>
      <c r="Q68" s="4" t="s">
        <v>501</v>
      </c>
      <c r="R68" s="4">
        <v>157962937.75369999</v>
      </c>
      <c r="S68" s="4">
        <v>0</v>
      </c>
      <c r="T68" s="4">
        <v>6270135.1194000002</v>
      </c>
      <c r="U68" s="4">
        <v>7324440.3539000005</v>
      </c>
      <c r="V68" s="4">
        <v>6760770.6261999998</v>
      </c>
      <c r="W68" s="4">
        <v>3668598.6545000002</v>
      </c>
      <c r="X68" s="4">
        <v>35274685.785099998</v>
      </c>
      <c r="Y68" s="5">
        <f t="shared" si="1"/>
        <v>217261568.29280001</v>
      </c>
    </row>
    <row r="69" spans="1:25" ht="24.9" customHeight="1">
      <c r="A69" s="155"/>
      <c r="B69" s="152"/>
      <c r="C69" s="1">
        <v>22</v>
      </c>
      <c r="D69" s="4" t="s">
        <v>121</v>
      </c>
      <c r="E69" s="4">
        <v>87501980.858700007</v>
      </c>
      <c r="F69" s="4">
        <v>0</v>
      </c>
      <c r="G69" s="4">
        <v>3473278.2955999998</v>
      </c>
      <c r="H69" s="4">
        <v>4057300.0778999999</v>
      </c>
      <c r="I69" s="4">
        <v>3745060.9005999998</v>
      </c>
      <c r="J69" s="4">
        <v>2032183.3324</v>
      </c>
      <c r="K69" s="4">
        <v>25385886.218499999</v>
      </c>
      <c r="L69" s="5">
        <f t="shared" si="0"/>
        <v>126195689.6837</v>
      </c>
      <c r="M69" s="8"/>
      <c r="N69" s="160"/>
      <c r="O69" s="152"/>
      <c r="P69" s="9">
        <v>7</v>
      </c>
      <c r="Q69" s="4" t="s">
        <v>502</v>
      </c>
      <c r="R69" s="4">
        <v>107615778.1628</v>
      </c>
      <c r="S69" s="4">
        <v>0</v>
      </c>
      <c r="T69" s="4">
        <v>4271669.5426000003</v>
      </c>
      <c r="U69" s="4">
        <v>4989938.5229000002</v>
      </c>
      <c r="V69" s="4">
        <v>4605925.9358999999</v>
      </c>
      <c r="W69" s="4">
        <v>2499314.7417000001</v>
      </c>
      <c r="X69" s="4">
        <v>26416646.595699999</v>
      </c>
      <c r="Y69" s="5">
        <f t="shared" si="1"/>
        <v>150399273.5016</v>
      </c>
    </row>
    <row r="70" spans="1:25" ht="24.9" customHeight="1">
      <c r="A70" s="155"/>
      <c r="B70" s="152"/>
      <c r="C70" s="1">
        <v>23</v>
      </c>
      <c r="D70" s="4" t="s">
        <v>122</v>
      </c>
      <c r="E70" s="4">
        <v>91369089.984500006</v>
      </c>
      <c r="F70" s="4">
        <v>0</v>
      </c>
      <c r="G70" s="4">
        <v>3626778.2056</v>
      </c>
      <c r="H70" s="4">
        <v>4236610.5575000001</v>
      </c>
      <c r="I70" s="4">
        <v>3910572.1157999998</v>
      </c>
      <c r="J70" s="4">
        <v>2121994.7245</v>
      </c>
      <c r="K70" s="4">
        <v>26550169.351799998</v>
      </c>
      <c r="L70" s="5">
        <f t="shared" si="0"/>
        <v>131815214.93969999</v>
      </c>
      <c r="M70" s="8"/>
      <c r="N70" s="160"/>
      <c r="O70" s="152"/>
      <c r="P70" s="9">
        <v>8</v>
      </c>
      <c r="Q70" s="4" t="s">
        <v>503</v>
      </c>
      <c r="R70" s="4">
        <v>114326134.81370001</v>
      </c>
      <c r="S70" s="4">
        <v>0</v>
      </c>
      <c r="T70" s="4">
        <v>4538028.4967999998</v>
      </c>
      <c r="U70" s="4">
        <v>5301084.9711999996</v>
      </c>
      <c r="V70" s="4">
        <v>4893127.3693000004</v>
      </c>
      <c r="W70" s="4">
        <v>2655158.9271999998</v>
      </c>
      <c r="X70" s="4">
        <v>27791653.162099998</v>
      </c>
      <c r="Y70" s="5">
        <f t="shared" si="1"/>
        <v>159505187.74030003</v>
      </c>
    </row>
    <row r="71" spans="1:25" ht="24.9" customHeight="1">
      <c r="A71" s="155"/>
      <c r="B71" s="152"/>
      <c r="C71" s="1">
        <v>24</v>
      </c>
      <c r="D71" s="4" t="s">
        <v>123</v>
      </c>
      <c r="E71" s="4">
        <v>93587645.277999997</v>
      </c>
      <c r="F71" s="4">
        <v>0</v>
      </c>
      <c r="G71" s="4">
        <v>3714840.8972</v>
      </c>
      <c r="H71" s="4">
        <v>4339480.7379999999</v>
      </c>
      <c r="I71" s="4">
        <v>4005525.6768999998</v>
      </c>
      <c r="J71" s="4">
        <v>2173519.3991</v>
      </c>
      <c r="K71" s="4">
        <v>24385552.666999999</v>
      </c>
      <c r="L71" s="5">
        <f t="shared" si="0"/>
        <v>132206564.65620001</v>
      </c>
      <c r="M71" s="8"/>
      <c r="N71" s="160"/>
      <c r="O71" s="152"/>
      <c r="P71" s="9">
        <v>9</v>
      </c>
      <c r="Q71" s="4" t="s">
        <v>504</v>
      </c>
      <c r="R71" s="4">
        <v>142028947.03909999</v>
      </c>
      <c r="S71" s="4">
        <v>0</v>
      </c>
      <c r="T71" s="4">
        <v>5637655.9050000003</v>
      </c>
      <c r="U71" s="4">
        <v>6585611.5739000002</v>
      </c>
      <c r="V71" s="4">
        <v>6078800.1721000001</v>
      </c>
      <c r="W71" s="4">
        <v>3298540.8566000001</v>
      </c>
      <c r="X71" s="4">
        <v>35080779.239299998</v>
      </c>
      <c r="Y71" s="5">
        <f t="shared" si="1"/>
        <v>198710334.78600001</v>
      </c>
    </row>
    <row r="72" spans="1:25" ht="24.9" customHeight="1">
      <c r="A72" s="155"/>
      <c r="B72" s="152"/>
      <c r="C72" s="1">
        <v>25</v>
      </c>
      <c r="D72" s="4" t="s">
        <v>124</v>
      </c>
      <c r="E72" s="4">
        <v>110266978.24779999</v>
      </c>
      <c r="F72" s="4">
        <v>0</v>
      </c>
      <c r="G72" s="4">
        <v>4376905.5111999996</v>
      </c>
      <c r="H72" s="4">
        <v>5112869.6178000001</v>
      </c>
      <c r="I72" s="4">
        <v>4719396.5760000004</v>
      </c>
      <c r="J72" s="4">
        <v>2560887.3435</v>
      </c>
      <c r="K72" s="4">
        <v>29520610.2863</v>
      </c>
      <c r="L72" s="5">
        <f t="shared" si="0"/>
        <v>156557647.5826</v>
      </c>
      <c r="M72" s="8"/>
      <c r="N72" s="160"/>
      <c r="O72" s="152"/>
      <c r="P72" s="9">
        <v>10</v>
      </c>
      <c r="Q72" s="4" t="s">
        <v>505</v>
      </c>
      <c r="R72" s="4">
        <v>98895801.486000001</v>
      </c>
      <c r="S72" s="4">
        <v>0</v>
      </c>
      <c r="T72" s="4">
        <v>3925541.3128999998</v>
      </c>
      <c r="U72" s="4">
        <v>4585609.8243000004</v>
      </c>
      <c r="V72" s="4">
        <v>4232713.3139000004</v>
      </c>
      <c r="W72" s="4">
        <v>2296798.2832999998</v>
      </c>
      <c r="X72" s="4">
        <v>26401637.975900002</v>
      </c>
      <c r="Y72" s="5">
        <f t="shared" si="1"/>
        <v>140338102.1963</v>
      </c>
    </row>
    <row r="73" spans="1:25" ht="24.9" customHeight="1">
      <c r="A73" s="155"/>
      <c r="B73" s="152"/>
      <c r="C73" s="1">
        <v>26</v>
      </c>
      <c r="D73" s="4" t="s">
        <v>125</v>
      </c>
      <c r="E73" s="4">
        <v>82138611.795599997</v>
      </c>
      <c r="F73" s="4">
        <v>0</v>
      </c>
      <c r="G73" s="4">
        <v>3260386.2766999998</v>
      </c>
      <c r="H73" s="4">
        <v>3808610.8766999999</v>
      </c>
      <c r="I73" s="4">
        <v>3515510.1683999998</v>
      </c>
      <c r="J73" s="4">
        <v>1907622.1612</v>
      </c>
      <c r="K73" s="4">
        <v>22325152.4628</v>
      </c>
      <c r="L73" s="5">
        <f t="shared" ref="L73:L136" si="11">E73+F73+G73+H73+I73+J73+K73</f>
        <v>116955893.7414</v>
      </c>
      <c r="M73" s="8"/>
      <c r="N73" s="160"/>
      <c r="O73" s="152"/>
      <c r="P73" s="9">
        <v>11</v>
      </c>
      <c r="Q73" s="4" t="s">
        <v>506</v>
      </c>
      <c r="R73" s="4">
        <v>104459776.6858</v>
      </c>
      <c r="S73" s="4">
        <v>0</v>
      </c>
      <c r="T73" s="4">
        <v>4146396.1337000001</v>
      </c>
      <c r="U73" s="4">
        <v>4843600.7495999997</v>
      </c>
      <c r="V73" s="4">
        <v>4470849.9340000004</v>
      </c>
      <c r="W73" s="4">
        <v>2426018.4169999999</v>
      </c>
      <c r="X73" s="4">
        <v>28198272.235199999</v>
      </c>
      <c r="Y73" s="5">
        <f t="shared" ref="Y73:Y136" si="12">R73+S73+T73+U73+V73+W73+X73</f>
        <v>148544914.15529999</v>
      </c>
    </row>
    <row r="74" spans="1:25" ht="24.9" customHeight="1">
      <c r="A74" s="155"/>
      <c r="B74" s="152"/>
      <c r="C74" s="1">
        <v>27</v>
      </c>
      <c r="D74" s="4" t="s">
        <v>126</v>
      </c>
      <c r="E74" s="4">
        <v>100784747.44660001</v>
      </c>
      <c r="F74" s="4">
        <v>0</v>
      </c>
      <c r="G74" s="4">
        <v>4000520.5869999998</v>
      </c>
      <c r="H74" s="4">
        <v>4673196.6481999997</v>
      </c>
      <c r="I74" s="4">
        <v>4313559.6854999997</v>
      </c>
      <c r="J74" s="4">
        <v>2340667.9701999999</v>
      </c>
      <c r="K74" s="4">
        <v>26770777.9802</v>
      </c>
      <c r="L74" s="5">
        <f t="shared" si="11"/>
        <v>142883470.3177</v>
      </c>
      <c r="M74" s="8"/>
      <c r="N74" s="160"/>
      <c r="O74" s="152"/>
      <c r="P74" s="9">
        <v>12</v>
      </c>
      <c r="Q74" s="4" t="s">
        <v>507</v>
      </c>
      <c r="R74" s="4">
        <v>115241839.4166</v>
      </c>
      <c r="S74" s="4">
        <v>0</v>
      </c>
      <c r="T74" s="4">
        <v>4574376.2101999996</v>
      </c>
      <c r="U74" s="4">
        <v>5343544.4484000001</v>
      </c>
      <c r="V74" s="4">
        <v>4932319.2763</v>
      </c>
      <c r="W74" s="4">
        <v>2676425.6416000002</v>
      </c>
      <c r="X74" s="4">
        <v>30749918.429099999</v>
      </c>
      <c r="Y74" s="5">
        <f t="shared" si="12"/>
        <v>163518423.42219999</v>
      </c>
    </row>
    <row r="75" spans="1:25" ht="24.9" customHeight="1">
      <c r="A75" s="155"/>
      <c r="B75" s="152"/>
      <c r="C75" s="1">
        <v>28</v>
      </c>
      <c r="D75" s="4" t="s">
        <v>127</v>
      </c>
      <c r="E75" s="4">
        <v>82167862.359599993</v>
      </c>
      <c r="F75" s="4">
        <v>0</v>
      </c>
      <c r="G75" s="4">
        <v>3261547.3401000001</v>
      </c>
      <c r="H75" s="4">
        <v>3809967.1696000001</v>
      </c>
      <c r="I75" s="4">
        <v>3516762.0844999999</v>
      </c>
      <c r="J75" s="4">
        <v>1908301.4887999999</v>
      </c>
      <c r="K75" s="4">
        <v>22953404.849300001</v>
      </c>
      <c r="L75" s="5">
        <f t="shared" si="11"/>
        <v>117617845.29189999</v>
      </c>
      <c r="M75" s="8"/>
      <c r="N75" s="160"/>
      <c r="O75" s="152"/>
      <c r="P75" s="9">
        <v>13</v>
      </c>
      <c r="Q75" s="4" t="s">
        <v>508</v>
      </c>
      <c r="R75" s="4">
        <v>95906382.883499995</v>
      </c>
      <c r="S75" s="4">
        <v>0</v>
      </c>
      <c r="T75" s="4">
        <v>3806880.1963999998</v>
      </c>
      <c r="U75" s="4">
        <v>4446996.1814000001</v>
      </c>
      <c r="V75" s="4">
        <v>4104767.0136000002</v>
      </c>
      <c r="W75" s="4">
        <v>2227370.7503999998</v>
      </c>
      <c r="X75" s="4">
        <v>24243229.676100001</v>
      </c>
      <c r="Y75" s="5">
        <f t="shared" si="12"/>
        <v>134735626.70140001</v>
      </c>
    </row>
    <row r="76" spans="1:25" ht="24.9" customHeight="1">
      <c r="A76" s="155"/>
      <c r="B76" s="152"/>
      <c r="C76" s="1">
        <v>29</v>
      </c>
      <c r="D76" s="4" t="s">
        <v>128</v>
      </c>
      <c r="E76" s="4">
        <v>107160083.5089</v>
      </c>
      <c r="F76" s="4">
        <v>0</v>
      </c>
      <c r="G76" s="4">
        <v>4253581.3309000004</v>
      </c>
      <c r="H76" s="4">
        <v>4968808.8302999996</v>
      </c>
      <c r="I76" s="4">
        <v>4586422.3290999997</v>
      </c>
      <c r="J76" s="4">
        <v>2488731.4945999999</v>
      </c>
      <c r="K76" s="4">
        <v>26244391.326499999</v>
      </c>
      <c r="L76" s="5">
        <f t="shared" si="11"/>
        <v>149702018.82029998</v>
      </c>
      <c r="M76" s="8"/>
      <c r="N76" s="160"/>
      <c r="O76" s="152"/>
      <c r="P76" s="9">
        <v>14</v>
      </c>
      <c r="Q76" s="4" t="s">
        <v>509</v>
      </c>
      <c r="R76" s="4">
        <v>110058842.13079999</v>
      </c>
      <c r="S76" s="4">
        <v>0</v>
      </c>
      <c r="T76" s="4">
        <v>4368643.8164999997</v>
      </c>
      <c r="U76" s="4">
        <v>5103218.7428000001</v>
      </c>
      <c r="V76" s="4">
        <v>4710488.4069999997</v>
      </c>
      <c r="W76" s="4">
        <v>2556053.5014999998</v>
      </c>
      <c r="X76" s="4">
        <v>28414420.470699999</v>
      </c>
      <c r="Y76" s="5">
        <f t="shared" si="12"/>
        <v>155211667.0693</v>
      </c>
    </row>
    <row r="77" spans="1:25" ht="24.9" customHeight="1">
      <c r="A77" s="155"/>
      <c r="B77" s="152"/>
      <c r="C77" s="1">
        <v>30</v>
      </c>
      <c r="D77" s="4" t="s">
        <v>129</v>
      </c>
      <c r="E77" s="4">
        <v>88669693.728100002</v>
      </c>
      <c r="F77" s="4">
        <v>0</v>
      </c>
      <c r="G77" s="4">
        <v>3519629.1521000001</v>
      </c>
      <c r="H77" s="4">
        <v>4111444.6979999999</v>
      </c>
      <c r="I77" s="4">
        <v>3795038.6927</v>
      </c>
      <c r="J77" s="4">
        <v>2059302.7941999999</v>
      </c>
      <c r="K77" s="4">
        <v>23402940.136599999</v>
      </c>
      <c r="L77" s="5">
        <f t="shared" si="11"/>
        <v>125558049.2017</v>
      </c>
      <c r="M77" s="8"/>
      <c r="N77" s="160"/>
      <c r="O77" s="152"/>
      <c r="P77" s="9">
        <v>15</v>
      </c>
      <c r="Q77" s="4" t="s">
        <v>510</v>
      </c>
      <c r="R77" s="4">
        <v>127327659.1021</v>
      </c>
      <c r="S77" s="4">
        <v>0</v>
      </c>
      <c r="T77" s="4">
        <v>5054107.2378000002</v>
      </c>
      <c r="U77" s="4">
        <v>5903940.8722000001</v>
      </c>
      <c r="V77" s="4">
        <v>5449589.0604999997</v>
      </c>
      <c r="W77" s="4">
        <v>2957111.8738000002</v>
      </c>
      <c r="X77" s="4">
        <v>29685090.005399998</v>
      </c>
      <c r="Y77" s="5">
        <f t="shared" si="12"/>
        <v>176377498.15180001</v>
      </c>
    </row>
    <row r="78" spans="1:25" ht="24.9" customHeight="1">
      <c r="A78" s="155"/>
      <c r="B78" s="153"/>
      <c r="C78" s="1">
        <v>31</v>
      </c>
      <c r="D78" s="4" t="s">
        <v>130</v>
      </c>
      <c r="E78" s="4">
        <v>134028565.9242</v>
      </c>
      <c r="F78" s="4">
        <v>0</v>
      </c>
      <c r="G78" s="4">
        <v>5320091.0932</v>
      </c>
      <c r="H78" s="4">
        <v>6214649.1498999996</v>
      </c>
      <c r="I78" s="4">
        <v>5736386.0438000001</v>
      </c>
      <c r="J78" s="4">
        <v>3112736.5924999998</v>
      </c>
      <c r="K78" s="4">
        <v>37773482.6369</v>
      </c>
      <c r="L78" s="5">
        <f t="shared" si="11"/>
        <v>192185911.44049999</v>
      </c>
      <c r="M78" s="8"/>
      <c r="N78" s="160"/>
      <c r="O78" s="152"/>
      <c r="P78" s="9">
        <v>16</v>
      </c>
      <c r="Q78" s="4" t="s">
        <v>511</v>
      </c>
      <c r="R78" s="4">
        <v>102014129.7968</v>
      </c>
      <c r="S78" s="4">
        <v>0</v>
      </c>
      <c r="T78" s="4">
        <v>4049319.3341000001</v>
      </c>
      <c r="U78" s="4">
        <v>4730200.7647000002</v>
      </c>
      <c r="V78" s="4">
        <v>4366176.9145999998</v>
      </c>
      <c r="W78" s="4">
        <v>2369219.6702999999</v>
      </c>
      <c r="X78" s="4">
        <v>26615857.392700002</v>
      </c>
      <c r="Y78" s="5">
        <f t="shared" si="12"/>
        <v>144144903.8732</v>
      </c>
    </row>
    <row r="79" spans="1:25" ht="24.9" customHeight="1">
      <c r="A79" s="1"/>
      <c r="B79" s="156" t="s">
        <v>815</v>
      </c>
      <c r="C79" s="157"/>
      <c r="D79" s="158"/>
      <c r="E79" s="11">
        <f>SUM(E48:E78)</f>
        <v>3032565629.8191996</v>
      </c>
      <c r="F79" s="11">
        <f t="shared" ref="F79:K79" si="13">SUM(F48:F78)</f>
        <v>0</v>
      </c>
      <c r="G79" s="11">
        <f t="shared" si="13"/>
        <v>120373782.15350001</v>
      </c>
      <c r="H79" s="11">
        <f t="shared" si="13"/>
        <v>140614288.33050001</v>
      </c>
      <c r="I79" s="11">
        <f t="shared" si="13"/>
        <v>129792981.33819999</v>
      </c>
      <c r="J79" s="11">
        <f t="shared" si="13"/>
        <v>70429597.900399998</v>
      </c>
      <c r="K79" s="11">
        <f t="shared" si="13"/>
        <v>828820307.90210009</v>
      </c>
      <c r="L79" s="6">
        <f t="shared" si="11"/>
        <v>4322596587.4439001</v>
      </c>
      <c r="M79" s="8"/>
      <c r="N79" s="160"/>
      <c r="O79" s="152"/>
      <c r="P79" s="9">
        <v>17</v>
      </c>
      <c r="Q79" s="4" t="s">
        <v>512</v>
      </c>
      <c r="R79" s="4">
        <v>100531743.6656</v>
      </c>
      <c r="S79" s="4">
        <v>0</v>
      </c>
      <c r="T79" s="4">
        <v>3990477.9282</v>
      </c>
      <c r="U79" s="4">
        <v>4661465.3450999996</v>
      </c>
      <c r="V79" s="4">
        <v>4302731.1926999995</v>
      </c>
      <c r="W79" s="4">
        <v>2334792.1024000002</v>
      </c>
      <c r="X79" s="4">
        <v>24516519.162799999</v>
      </c>
      <c r="Y79" s="5">
        <f t="shared" si="12"/>
        <v>140337729.39680001</v>
      </c>
    </row>
    <row r="80" spans="1:25" ht="24.9" customHeight="1">
      <c r="A80" s="155">
        <v>4</v>
      </c>
      <c r="B80" s="151" t="s">
        <v>28</v>
      </c>
      <c r="C80" s="1">
        <v>1</v>
      </c>
      <c r="D80" s="4" t="s">
        <v>131</v>
      </c>
      <c r="E80" s="4">
        <v>150752344.0677</v>
      </c>
      <c r="F80" s="4">
        <v>0</v>
      </c>
      <c r="G80" s="4">
        <v>5983919.9012000002</v>
      </c>
      <c r="H80" s="4">
        <v>6990098.8677000003</v>
      </c>
      <c r="I80" s="4">
        <v>6452159.1842</v>
      </c>
      <c r="J80" s="4">
        <v>3501136.7505999999</v>
      </c>
      <c r="K80" s="4">
        <v>41949231.347900003</v>
      </c>
      <c r="L80" s="5">
        <f t="shared" si="11"/>
        <v>215628890.11930001</v>
      </c>
      <c r="M80" s="8"/>
      <c r="N80" s="160"/>
      <c r="O80" s="152"/>
      <c r="P80" s="9">
        <v>18</v>
      </c>
      <c r="Q80" s="4" t="s">
        <v>513</v>
      </c>
      <c r="R80" s="4">
        <v>104326746.346</v>
      </c>
      <c r="S80" s="4">
        <v>0</v>
      </c>
      <c r="T80" s="4">
        <v>4141115.6658999999</v>
      </c>
      <c r="U80" s="4">
        <v>4837432.3863000004</v>
      </c>
      <c r="V80" s="4">
        <v>4465156.2718000002</v>
      </c>
      <c r="W80" s="4">
        <v>2422928.8637000001</v>
      </c>
      <c r="X80" s="4">
        <v>26759313.276799999</v>
      </c>
      <c r="Y80" s="5">
        <f t="shared" si="12"/>
        <v>146952692.8105</v>
      </c>
    </row>
    <row r="81" spans="1:25" ht="24.9" customHeight="1">
      <c r="A81" s="155"/>
      <c r="B81" s="152"/>
      <c r="C81" s="1">
        <v>2</v>
      </c>
      <c r="D81" s="4" t="s">
        <v>132</v>
      </c>
      <c r="E81" s="4">
        <v>99143321.409500003</v>
      </c>
      <c r="F81" s="4">
        <v>0</v>
      </c>
      <c r="G81" s="4">
        <v>3935366.2971000001</v>
      </c>
      <c r="H81" s="4">
        <v>4597086.8514</v>
      </c>
      <c r="I81" s="4">
        <v>4243307.0991000002</v>
      </c>
      <c r="J81" s="4">
        <v>2302546.7916000001</v>
      </c>
      <c r="K81" s="4">
        <v>28879013.968400002</v>
      </c>
      <c r="L81" s="5">
        <f t="shared" si="11"/>
        <v>143100642.41710001</v>
      </c>
      <c r="M81" s="8"/>
      <c r="N81" s="160"/>
      <c r="O81" s="152"/>
      <c r="P81" s="9">
        <v>19</v>
      </c>
      <c r="Q81" s="4" t="s">
        <v>514</v>
      </c>
      <c r="R81" s="4">
        <v>126221406.36740001</v>
      </c>
      <c r="S81" s="4">
        <v>0</v>
      </c>
      <c r="T81" s="4">
        <v>5010195.9620000003</v>
      </c>
      <c r="U81" s="4">
        <v>5852646.0412999997</v>
      </c>
      <c r="V81" s="4">
        <v>5402241.7454000004</v>
      </c>
      <c r="W81" s="4">
        <v>2931419.7884</v>
      </c>
      <c r="X81" s="4">
        <v>28150714.801399998</v>
      </c>
      <c r="Y81" s="5">
        <f t="shared" si="12"/>
        <v>173568624.70590001</v>
      </c>
    </row>
    <row r="82" spans="1:25" ht="24.9" customHeight="1">
      <c r="A82" s="155"/>
      <c r="B82" s="152"/>
      <c r="C82" s="1">
        <v>3</v>
      </c>
      <c r="D82" s="4" t="s">
        <v>133</v>
      </c>
      <c r="E82" s="4">
        <v>101990440.79000001</v>
      </c>
      <c r="F82" s="4">
        <v>0</v>
      </c>
      <c r="G82" s="4">
        <v>4048379.0295000002</v>
      </c>
      <c r="H82" s="4">
        <v>4729102.3505999995</v>
      </c>
      <c r="I82" s="4">
        <v>4365163.0316000003</v>
      </c>
      <c r="J82" s="4">
        <v>2368669.5066999998</v>
      </c>
      <c r="K82" s="4">
        <v>29727995.534600001</v>
      </c>
      <c r="L82" s="5">
        <f t="shared" si="11"/>
        <v>147229750.243</v>
      </c>
      <c r="M82" s="8"/>
      <c r="N82" s="160"/>
      <c r="O82" s="152"/>
      <c r="P82" s="9">
        <v>20</v>
      </c>
      <c r="Q82" s="4" t="s">
        <v>515</v>
      </c>
      <c r="R82" s="4">
        <v>96992424.582000002</v>
      </c>
      <c r="S82" s="4">
        <v>0</v>
      </c>
      <c r="T82" s="4">
        <v>3849989.2211000002</v>
      </c>
      <c r="U82" s="4">
        <v>4497353.8650000002</v>
      </c>
      <c r="V82" s="4">
        <v>4151249.3018999998</v>
      </c>
      <c r="W82" s="4">
        <v>2252593.4460999998</v>
      </c>
      <c r="X82" s="4">
        <v>25109630.885299999</v>
      </c>
      <c r="Y82" s="5">
        <f t="shared" si="12"/>
        <v>136853241.30140001</v>
      </c>
    </row>
    <row r="83" spans="1:25" ht="24.9" customHeight="1">
      <c r="A83" s="155"/>
      <c r="B83" s="152"/>
      <c r="C83" s="1">
        <v>4</v>
      </c>
      <c r="D83" s="4" t="s">
        <v>134</v>
      </c>
      <c r="E83" s="4">
        <v>123275344.67039999</v>
      </c>
      <c r="F83" s="4">
        <v>0</v>
      </c>
      <c r="G83" s="4">
        <v>4893255.8420000002</v>
      </c>
      <c r="H83" s="4">
        <v>5716042.7755000005</v>
      </c>
      <c r="I83" s="4">
        <v>5276151.1087999996</v>
      </c>
      <c r="J83" s="4">
        <v>2862999.1946999999</v>
      </c>
      <c r="K83" s="4">
        <v>36815560.067000002</v>
      </c>
      <c r="L83" s="5">
        <f t="shared" si="11"/>
        <v>178839353.6584</v>
      </c>
      <c r="M83" s="8"/>
      <c r="N83" s="161"/>
      <c r="O83" s="153"/>
      <c r="P83" s="9">
        <v>21</v>
      </c>
      <c r="Q83" s="4" t="s">
        <v>516</v>
      </c>
      <c r="R83" s="4">
        <v>115852394.70020001</v>
      </c>
      <c r="S83" s="4">
        <v>0</v>
      </c>
      <c r="T83" s="4">
        <v>4598611.4149000002</v>
      </c>
      <c r="U83" s="4">
        <v>5371854.7331999997</v>
      </c>
      <c r="V83" s="4">
        <v>4958450.8759000003</v>
      </c>
      <c r="W83" s="4">
        <v>2690605.4378999998</v>
      </c>
      <c r="X83" s="4">
        <v>29073955.884</v>
      </c>
      <c r="Y83" s="5">
        <f t="shared" si="12"/>
        <v>162545873.04610002</v>
      </c>
    </row>
    <row r="84" spans="1:25" ht="24.9" customHeight="1">
      <c r="A84" s="155"/>
      <c r="B84" s="152"/>
      <c r="C84" s="1">
        <v>5</v>
      </c>
      <c r="D84" s="4" t="s">
        <v>135</v>
      </c>
      <c r="E84" s="4">
        <v>93623613.681999996</v>
      </c>
      <c r="F84" s="4">
        <v>0</v>
      </c>
      <c r="G84" s="4">
        <v>3716268.6165999998</v>
      </c>
      <c r="H84" s="4">
        <v>4341148.5242999997</v>
      </c>
      <c r="I84" s="4">
        <v>4007065.1146999998</v>
      </c>
      <c r="J84" s="4">
        <v>2174354.7445999999</v>
      </c>
      <c r="K84" s="4">
        <v>26424411.4608</v>
      </c>
      <c r="L84" s="5">
        <f t="shared" si="11"/>
        <v>134286862.14300001</v>
      </c>
      <c r="M84" s="8"/>
      <c r="N84" s="15"/>
      <c r="O84" s="156" t="s">
        <v>833</v>
      </c>
      <c r="P84" s="157"/>
      <c r="Q84" s="158"/>
      <c r="R84" s="11">
        <f>SUM(R63:R83)</f>
        <v>2387953716.9833999</v>
      </c>
      <c r="S84" s="11">
        <f t="shared" ref="S84:X84" si="14">SUM(S63:S83)</f>
        <v>0</v>
      </c>
      <c r="T84" s="11">
        <f t="shared" si="14"/>
        <v>94786743.506700009</v>
      </c>
      <c r="U84" s="11">
        <f t="shared" si="14"/>
        <v>110724862.53199998</v>
      </c>
      <c r="V84" s="11">
        <f t="shared" si="14"/>
        <v>102203767.3897</v>
      </c>
      <c r="W84" s="11">
        <f t="shared" si="14"/>
        <v>55458855.84080001</v>
      </c>
      <c r="X84" s="11">
        <f t="shared" si="14"/>
        <v>596215984.0122</v>
      </c>
      <c r="Y84" s="6">
        <f t="shared" si="12"/>
        <v>3347343930.2647996</v>
      </c>
    </row>
    <row r="85" spans="1:25" ht="24.9" customHeight="1">
      <c r="A85" s="155"/>
      <c r="B85" s="152"/>
      <c r="C85" s="1">
        <v>6</v>
      </c>
      <c r="D85" s="4" t="s">
        <v>136</v>
      </c>
      <c r="E85" s="4">
        <v>107781656.30670001</v>
      </c>
      <c r="F85" s="4">
        <v>0</v>
      </c>
      <c r="G85" s="4">
        <v>4278253.8616000004</v>
      </c>
      <c r="H85" s="4">
        <v>4997629.9763000002</v>
      </c>
      <c r="I85" s="4">
        <v>4613025.4752000002</v>
      </c>
      <c r="J85" s="4">
        <v>2503167.1664999998</v>
      </c>
      <c r="K85" s="4">
        <v>31031937.190299999</v>
      </c>
      <c r="L85" s="5">
        <f t="shared" si="11"/>
        <v>155205669.97659999</v>
      </c>
      <c r="M85" s="8"/>
      <c r="N85" s="159">
        <v>22</v>
      </c>
      <c r="O85" s="151" t="s">
        <v>46</v>
      </c>
      <c r="P85" s="9">
        <v>1</v>
      </c>
      <c r="Q85" s="4" t="s">
        <v>517</v>
      </c>
      <c r="R85" s="4">
        <v>123746988.7296</v>
      </c>
      <c r="S85" s="4">
        <v>-4284409.3099999996</v>
      </c>
      <c r="T85" s="4">
        <v>4911977.1447000001</v>
      </c>
      <c r="U85" s="4">
        <v>5737912.0115999999</v>
      </c>
      <c r="V85" s="4">
        <v>5296337.3458000002</v>
      </c>
      <c r="W85" s="4">
        <v>2873952.8576000002</v>
      </c>
      <c r="X85" s="4">
        <v>30542059.4802</v>
      </c>
      <c r="Y85" s="5">
        <f t="shared" si="12"/>
        <v>168824818.2595</v>
      </c>
    </row>
    <row r="86" spans="1:25" ht="24.9" customHeight="1">
      <c r="A86" s="155"/>
      <c r="B86" s="152"/>
      <c r="C86" s="1">
        <v>7</v>
      </c>
      <c r="D86" s="4" t="s">
        <v>137</v>
      </c>
      <c r="E86" s="4">
        <v>99889281.188800007</v>
      </c>
      <c r="F86" s="4">
        <v>0</v>
      </c>
      <c r="G86" s="4">
        <v>3964976.2086</v>
      </c>
      <c r="H86" s="4">
        <v>4631675.5845999997</v>
      </c>
      <c r="I86" s="4">
        <v>4275233.9741000002</v>
      </c>
      <c r="J86" s="4">
        <v>2319871.2798000001</v>
      </c>
      <c r="K86" s="4">
        <v>29185153.647100002</v>
      </c>
      <c r="L86" s="5">
        <f t="shared" si="11"/>
        <v>144266191.88300002</v>
      </c>
      <c r="M86" s="8"/>
      <c r="N86" s="160"/>
      <c r="O86" s="152"/>
      <c r="P86" s="9">
        <v>2</v>
      </c>
      <c r="Q86" s="4" t="s">
        <v>518</v>
      </c>
      <c r="R86" s="4">
        <v>109420263.4457</v>
      </c>
      <c r="S86" s="4">
        <v>-4284409.3099999996</v>
      </c>
      <c r="T86" s="4">
        <v>4343296.2589999996</v>
      </c>
      <c r="U86" s="4">
        <v>5073609.0662000002</v>
      </c>
      <c r="V86" s="4">
        <v>4683157.4135999996</v>
      </c>
      <c r="W86" s="4">
        <v>2541222.8777000001</v>
      </c>
      <c r="X86" s="4">
        <v>25727667.954799999</v>
      </c>
      <c r="Y86" s="5">
        <f t="shared" si="12"/>
        <v>147504807.70700002</v>
      </c>
    </row>
    <row r="87" spans="1:25" ht="24.9" customHeight="1">
      <c r="A87" s="155"/>
      <c r="B87" s="152"/>
      <c r="C87" s="1">
        <v>8</v>
      </c>
      <c r="D87" s="4" t="s">
        <v>138</v>
      </c>
      <c r="E87" s="4">
        <v>89313428.984300002</v>
      </c>
      <c r="F87" s="4">
        <v>0</v>
      </c>
      <c r="G87" s="4">
        <v>3545181.3930000002</v>
      </c>
      <c r="H87" s="4">
        <v>4141293.4748999998</v>
      </c>
      <c r="I87" s="4">
        <v>3822590.3859999999</v>
      </c>
      <c r="J87" s="4">
        <v>2074253.1765000001</v>
      </c>
      <c r="K87" s="4">
        <v>25446379.874600001</v>
      </c>
      <c r="L87" s="5">
        <f t="shared" si="11"/>
        <v>128343127.28929999</v>
      </c>
      <c r="M87" s="8"/>
      <c r="N87" s="160"/>
      <c r="O87" s="152"/>
      <c r="P87" s="9">
        <v>3</v>
      </c>
      <c r="Q87" s="4" t="s">
        <v>519</v>
      </c>
      <c r="R87" s="4">
        <v>138093675.1832</v>
      </c>
      <c r="S87" s="4">
        <v>-4284409.3099999996</v>
      </c>
      <c r="T87" s="4">
        <v>5481450.3633000003</v>
      </c>
      <c r="U87" s="4">
        <v>6403140.5184000004</v>
      </c>
      <c r="V87" s="4">
        <v>5910371.6107000001</v>
      </c>
      <c r="W87" s="4">
        <v>3207146.4241999998</v>
      </c>
      <c r="X87" s="4">
        <v>34469556.0986</v>
      </c>
      <c r="Y87" s="5">
        <f t="shared" si="12"/>
        <v>189280930.88840002</v>
      </c>
    </row>
    <row r="88" spans="1:25" ht="24.9" customHeight="1">
      <c r="A88" s="155"/>
      <c r="B88" s="152"/>
      <c r="C88" s="1">
        <v>9</v>
      </c>
      <c r="D88" s="4" t="s">
        <v>139</v>
      </c>
      <c r="E88" s="4">
        <v>99199304.980700001</v>
      </c>
      <c r="F88" s="4">
        <v>0</v>
      </c>
      <c r="G88" s="4">
        <v>3937588.4928000001</v>
      </c>
      <c r="H88" s="4">
        <v>4599682.7028999999</v>
      </c>
      <c r="I88" s="4">
        <v>4245703.1807000004</v>
      </c>
      <c r="J88" s="4">
        <v>2303846.9780000001</v>
      </c>
      <c r="K88" s="4">
        <v>29174364.318</v>
      </c>
      <c r="L88" s="5">
        <f t="shared" si="11"/>
        <v>143460490.65310001</v>
      </c>
      <c r="M88" s="8"/>
      <c r="N88" s="160"/>
      <c r="O88" s="152"/>
      <c r="P88" s="9">
        <v>4</v>
      </c>
      <c r="Q88" s="4" t="s">
        <v>520</v>
      </c>
      <c r="R88" s="4">
        <v>109341157.6935</v>
      </c>
      <c r="S88" s="4">
        <v>-4284409.3099999996</v>
      </c>
      <c r="T88" s="4">
        <v>4340156.2582</v>
      </c>
      <c r="U88" s="4">
        <v>5069941.0833000001</v>
      </c>
      <c r="V88" s="4">
        <v>4679771.7089999998</v>
      </c>
      <c r="W88" s="4">
        <v>2539385.6919999998</v>
      </c>
      <c r="X88" s="4">
        <v>26792858.032000002</v>
      </c>
      <c r="Y88" s="5">
        <f t="shared" si="12"/>
        <v>148478861.15799999</v>
      </c>
    </row>
    <row r="89" spans="1:25" ht="24.9" customHeight="1">
      <c r="A89" s="155"/>
      <c r="B89" s="152"/>
      <c r="C89" s="1">
        <v>10</v>
      </c>
      <c r="D89" s="4" t="s">
        <v>140</v>
      </c>
      <c r="E89" s="4">
        <v>156936876.4601</v>
      </c>
      <c r="F89" s="4">
        <v>0</v>
      </c>
      <c r="G89" s="4">
        <v>6229406.9395000003</v>
      </c>
      <c r="H89" s="4">
        <v>7276863.8472999996</v>
      </c>
      <c r="I89" s="4">
        <v>6716855.4828000003</v>
      </c>
      <c r="J89" s="4">
        <v>3644768.9693</v>
      </c>
      <c r="K89" s="4">
        <v>45602594.621399999</v>
      </c>
      <c r="L89" s="5">
        <f t="shared" si="11"/>
        <v>226407366.3204</v>
      </c>
      <c r="M89" s="8"/>
      <c r="N89" s="160"/>
      <c r="O89" s="152"/>
      <c r="P89" s="9">
        <v>5</v>
      </c>
      <c r="Q89" s="4" t="s">
        <v>521</v>
      </c>
      <c r="R89" s="4">
        <v>149503324.8391</v>
      </c>
      <c r="S89" s="4">
        <v>-4284409.3099999996</v>
      </c>
      <c r="T89" s="4">
        <v>5934341.6935000001</v>
      </c>
      <c r="U89" s="4">
        <v>6932184.2267000005</v>
      </c>
      <c r="V89" s="4">
        <v>6398701.5021000002</v>
      </c>
      <c r="W89" s="4">
        <v>3472128.9951999998</v>
      </c>
      <c r="X89" s="4">
        <v>34045155.728799999</v>
      </c>
      <c r="Y89" s="5">
        <f t="shared" si="12"/>
        <v>202001427.67540002</v>
      </c>
    </row>
    <row r="90" spans="1:25" ht="24.9" customHeight="1">
      <c r="A90" s="155"/>
      <c r="B90" s="152"/>
      <c r="C90" s="1">
        <v>11</v>
      </c>
      <c r="D90" s="4" t="s">
        <v>141</v>
      </c>
      <c r="E90" s="4">
        <v>109071318.6619</v>
      </c>
      <c r="F90" s="4">
        <v>0</v>
      </c>
      <c r="G90" s="4">
        <v>4329445.3458000002</v>
      </c>
      <c r="H90" s="4">
        <v>5057429.1617000001</v>
      </c>
      <c r="I90" s="4">
        <v>4668222.6720000003</v>
      </c>
      <c r="J90" s="4">
        <v>2533118.8352000001</v>
      </c>
      <c r="K90" s="4">
        <v>32155112.377</v>
      </c>
      <c r="L90" s="5">
        <f t="shared" si="11"/>
        <v>157814647.05359998</v>
      </c>
      <c r="M90" s="8"/>
      <c r="N90" s="160"/>
      <c r="O90" s="152"/>
      <c r="P90" s="9">
        <v>6</v>
      </c>
      <c r="Q90" s="4" t="s">
        <v>522</v>
      </c>
      <c r="R90" s="4">
        <v>116239929.21600001</v>
      </c>
      <c r="S90" s="4">
        <v>-4284409.3099999996</v>
      </c>
      <c r="T90" s="4">
        <v>4613994.0976999998</v>
      </c>
      <c r="U90" s="4">
        <v>5389823.9699999997</v>
      </c>
      <c r="V90" s="4">
        <v>4975037.2473999998</v>
      </c>
      <c r="W90" s="4">
        <v>2699605.7048999998</v>
      </c>
      <c r="X90" s="4">
        <v>26077748.532499999</v>
      </c>
      <c r="Y90" s="5">
        <f t="shared" si="12"/>
        <v>155711729.4585</v>
      </c>
    </row>
    <row r="91" spans="1:25" ht="24.9" customHeight="1">
      <c r="A91" s="155"/>
      <c r="B91" s="152"/>
      <c r="C91" s="1">
        <v>12</v>
      </c>
      <c r="D91" s="4" t="s">
        <v>142</v>
      </c>
      <c r="E91" s="4">
        <v>133350637.9513</v>
      </c>
      <c r="F91" s="4">
        <v>0</v>
      </c>
      <c r="G91" s="4">
        <v>5293181.6166000003</v>
      </c>
      <c r="H91" s="4">
        <v>6183214.9219000004</v>
      </c>
      <c r="I91" s="4">
        <v>5707370.9116000002</v>
      </c>
      <c r="J91" s="4">
        <v>3096992.1041000001</v>
      </c>
      <c r="K91" s="4">
        <v>37849647.944200002</v>
      </c>
      <c r="L91" s="5">
        <f t="shared" si="11"/>
        <v>191481045.4497</v>
      </c>
      <c r="M91" s="8"/>
      <c r="N91" s="160"/>
      <c r="O91" s="152"/>
      <c r="P91" s="9">
        <v>7</v>
      </c>
      <c r="Q91" s="4" t="s">
        <v>523</v>
      </c>
      <c r="R91" s="4">
        <v>97535857.176300004</v>
      </c>
      <c r="S91" s="4">
        <v>-4284409.3099999996</v>
      </c>
      <c r="T91" s="4">
        <v>3871560.0772000002</v>
      </c>
      <c r="U91" s="4">
        <v>4522551.7986000003</v>
      </c>
      <c r="V91" s="4">
        <v>4174508.0685999999</v>
      </c>
      <c r="W91" s="4">
        <v>2265214.3565000002</v>
      </c>
      <c r="X91" s="4">
        <v>23165594.085299999</v>
      </c>
      <c r="Y91" s="5">
        <f t="shared" si="12"/>
        <v>131250876.2525</v>
      </c>
    </row>
    <row r="92" spans="1:25" ht="24.9" customHeight="1">
      <c r="A92" s="155"/>
      <c r="B92" s="152"/>
      <c r="C92" s="1">
        <v>13</v>
      </c>
      <c r="D92" s="4" t="s">
        <v>143</v>
      </c>
      <c r="E92" s="4">
        <v>97978682.032600001</v>
      </c>
      <c r="F92" s="4">
        <v>0</v>
      </c>
      <c r="G92" s="4">
        <v>3889137.4388000001</v>
      </c>
      <c r="H92" s="4">
        <v>4543084.7432000004</v>
      </c>
      <c r="I92" s="4">
        <v>4193460.8516000002</v>
      </c>
      <c r="J92" s="4">
        <v>2275498.7099000001</v>
      </c>
      <c r="K92" s="4">
        <v>28585712.988600001</v>
      </c>
      <c r="L92" s="5">
        <f t="shared" si="11"/>
        <v>141465576.76470003</v>
      </c>
      <c r="M92" s="8"/>
      <c r="N92" s="160"/>
      <c r="O92" s="152"/>
      <c r="P92" s="9">
        <v>8</v>
      </c>
      <c r="Q92" s="4" t="s">
        <v>524</v>
      </c>
      <c r="R92" s="4">
        <v>114292678.00120001</v>
      </c>
      <c r="S92" s="4">
        <v>-4284409.3099999996</v>
      </c>
      <c r="T92" s="4">
        <v>4536700.4718000004</v>
      </c>
      <c r="U92" s="4">
        <v>5299533.6425999999</v>
      </c>
      <c r="V92" s="4">
        <v>4891695.4267999995</v>
      </c>
      <c r="W92" s="4">
        <v>2654381.9119000002</v>
      </c>
      <c r="X92" s="4">
        <v>27276690.125100002</v>
      </c>
      <c r="Y92" s="5">
        <f t="shared" si="12"/>
        <v>154667270.2694</v>
      </c>
    </row>
    <row r="93" spans="1:25" ht="24.9" customHeight="1">
      <c r="A93" s="155"/>
      <c r="B93" s="152"/>
      <c r="C93" s="1">
        <v>14</v>
      </c>
      <c r="D93" s="4" t="s">
        <v>144</v>
      </c>
      <c r="E93" s="4">
        <v>97146446.249599993</v>
      </c>
      <c r="F93" s="4">
        <v>0</v>
      </c>
      <c r="G93" s="4">
        <v>3856102.9125999999</v>
      </c>
      <c r="H93" s="4">
        <v>4504495.5560999997</v>
      </c>
      <c r="I93" s="4">
        <v>4157841.3872000002</v>
      </c>
      <c r="J93" s="4">
        <v>2256170.5109999999</v>
      </c>
      <c r="K93" s="4">
        <v>29134461.883000001</v>
      </c>
      <c r="L93" s="5">
        <f t="shared" si="11"/>
        <v>141055518.49949998</v>
      </c>
      <c r="M93" s="8"/>
      <c r="N93" s="160"/>
      <c r="O93" s="152"/>
      <c r="P93" s="9">
        <v>9</v>
      </c>
      <c r="Q93" s="4" t="s">
        <v>525</v>
      </c>
      <c r="R93" s="4">
        <v>112087273.1064</v>
      </c>
      <c r="S93" s="4">
        <v>-4284409.3099999996</v>
      </c>
      <c r="T93" s="4">
        <v>4449159.7684000004</v>
      </c>
      <c r="U93" s="4">
        <v>5197273.2209999999</v>
      </c>
      <c r="V93" s="4">
        <v>4797304.6991999997</v>
      </c>
      <c r="W93" s="4">
        <v>2603162.6477999999</v>
      </c>
      <c r="X93" s="4">
        <v>25583488.763700001</v>
      </c>
      <c r="Y93" s="5">
        <f t="shared" si="12"/>
        <v>150433252.89649999</v>
      </c>
    </row>
    <row r="94" spans="1:25" ht="24.9" customHeight="1">
      <c r="A94" s="155"/>
      <c r="B94" s="152"/>
      <c r="C94" s="1">
        <v>15</v>
      </c>
      <c r="D94" s="4" t="s">
        <v>145</v>
      </c>
      <c r="E94" s="4">
        <v>116597007.76620001</v>
      </c>
      <c r="F94" s="4">
        <v>0</v>
      </c>
      <c r="G94" s="4">
        <v>4628167.8702999996</v>
      </c>
      <c r="H94" s="4">
        <v>5406381.0218000002</v>
      </c>
      <c r="I94" s="4">
        <v>4990320.1118999999</v>
      </c>
      <c r="J94" s="4">
        <v>2707898.6494999998</v>
      </c>
      <c r="K94" s="4">
        <v>33720770.607799999</v>
      </c>
      <c r="L94" s="5">
        <f t="shared" si="11"/>
        <v>168050546.0275</v>
      </c>
      <c r="M94" s="8"/>
      <c r="N94" s="160"/>
      <c r="O94" s="152"/>
      <c r="P94" s="9">
        <v>10</v>
      </c>
      <c r="Q94" s="4" t="s">
        <v>526</v>
      </c>
      <c r="R94" s="4">
        <v>118501677.7386</v>
      </c>
      <c r="S94" s="4">
        <v>-4284409.3099999996</v>
      </c>
      <c r="T94" s="4">
        <v>4703771.2888000002</v>
      </c>
      <c r="U94" s="4">
        <v>5494696.9382999996</v>
      </c>
      <c r="V94" s="4">
        <v>5071839.4669000003</v>
      </c>
      <c r="W94" s="4">
        <v>2752133.5173999998</v>
      </c>
      <c r="X94" s="4">
        <v>27121540.778200001</v>
      </c>
      <c r="Y94" s="5">
        <f t="shared" si="12"/>
        <v>159361250.41820002</v>
      </c>
    </row>
    <row r="95" spans="1:25" ht="24.9" customHeight="1">
      <c r="A95" s="155"/>
      <c r="B95" s="152"/>
      <c r="C95" s="1">
        <v>16</v>
      </c>
      <c r="D95" s="4" t="s">
        <v>146</v>
      </c>
      <c r="E95" s="4">
        <v>111411740.30769999</v>
      </c>
      <c r="F95" s="4">
        <v>0</v>
      </c>
      <c r="G95" s="4">
        <v>4422345.3650000002</v>
      </c>
      <c r="H95" s="4">
        <v>5165950.0526999999</v>
      </c>
      <c r="I95" s="4">
        <v>4768392.0798000004</v>
      </c>
      <c r="J95" s="4">
        <v>2587473.7859</v>
      </c>
      <c r="K95" s="4">
        <v>33010784.532699998</v>
      </c>
      <c r="L95" s="5">
        <f t="shared" si="11"/>
        <v>161366686.12379998</v>
      </c>
      <c r="M95" s="8"/>
      <c r="N95" s="160"/>
      <c r="O95" s="152"/>
      <c r="P95" s="9">
        <v>11</v>
      </c>
      <c r="Q95" s="4" t="s">
        <v>46</v>
      </c>
      <c r="R95" s="4">
        <v>104315678.6885</v>
      </c>
      <c r="S95" s="4">
        <v>-4284409.3099999996</v>
      </c>
      <c r="T95" s="4">
        <v>4140676.3495</v>
      </c>
      <c r="U95" s="4">
        <v>4836919.2001</v>
      </c>
      <c r="V95" s="4">
        <v>4464682.5789999999</v>
      </c>
      <c r="W95" s="4">
        <v>2422671.8237000001</v>
      </c>
      <c r="X95" s="4">
        <v>25340638.445700001</v>
      </c>
      <c r="Y95" s="5">
        <f t="shared" si="12"/>
        <v>141236857.77649999</v>
      </c>
    </row>
    <row r="96" spans="1:25" ht="24.9" customHeight="1">
      <c r="A96" s="155"/>
      <c r="B96" s="152"/>
      <c r="C96" s="1">
        <v>17</v>
      </c>
      <c r="D96" s="4" t="s">
        <v>147</v>
      </c>
      <c r="E96" s="4">
        <v>93332264.734899998</v>
      </c>
      <c r="F96" s="4">
        <v>0</v>
      </c>
      <c r="G96" s="4">
        <v>3704703.8958000001</v>
      </c>
      <c r="H96" s="4">
        <v>4327639.2290000003</v>
      </c>
      <c r="I96" s="4">
        <v>3994595.4593000002</v>
      </c>
      <c r="J96" s="4">
        <v>2167588.3324000002</v>
      </c>
      <c r="K96" s="4">
        <v>27167850.4837</v>
      </c>
      <c r="L96" s="5">
        <f t="shared" si="11"/>
        <v>134694642.13509998</v>
      </c>
      <c r="M96" s="8"/>
      <c r="N96" s="160"/>
      <c r="O96" s="152"/>
      <c r="P96" s="9">
        <v>12</v>
      </c>
      <c r="Q96" s="4" t="s">
        <v>527</v>
      </c>
      <c r="R96" s="4">
        <v>133180586.40889999</v>
      </c>
      <c r="S96" s="4">
        <v>-4284409.3099999996</v>
      </c>
      <c r="T96" s="4">
        <v>5286431.6398999998</v>
      </c>
      <c r="U96" s="4">
        <v>6175329.9560000002</v>
      </c>
      <c r="V96" s="4">
        <v>5700092.7520000003</v>
      </c>
      <c r="W96" s="4">
        <v>3093042.7544999998</v>
      </c>
      <c r="X96" s="4">
        <v>30124168.873300001</v>
      </c>
      <c r="Y96" s="5">
        <f t="shared" si="12"/>
        <v>179275243.07459998</v>
      </c>
    </row>
    <row r="97" spans="1:25" ht="24.9" customHeight="1">
      <c r="A97" s="155"/>
      <c r="B97" s="152"/>
      <c r="C97" s="1">
        <v>18</v>
      </c>
      <c r="D97" s="4" t="s">
        <v>148</v>
      </c>
      <c r="E97" s="4">
        <v>96709224.828799993</v>
      </c>
      <c r="F97" s="4">
        <v>0</v>
      </c>
      <c r="G97" s="4">
        <v>3838747.9720999999</v>
      </c>
      <c r="H97" s="4">
        <v>4484222.4321999997</v>
      </c>
      <c r="I97" s="4">
        <v>4139128.4297000002</v>
      </c>
      <c r="J97" s="4">
        <v>2246016.2941999999</v>
      </c>
      <c r="K97" s="4">
        <v>27874280.2995</v>
      </c>
      <c r="L97" s="5">
        <f t="shared" si="11"/>
        <v>139291620.25650001</v>
      </c>
      <c r="M97" s="8"/>
      <c r="N97" s="160"/>
      <c r="O97" s="152"/>
      <c r="P97" s="9">
        <v>13</v>
      </c>
      <c r="Q97" s="4" t="s">
        <v>528</v>
      </c>
      <c r="R97" s="4">
        <v>87907135.450299993</v>
      </c>
      <c r="S97" s="4">
        <v>-4284409.3099999996</v>
      </c>
      <c r="T97" s="4">
        <v>3489360.3846</v>
      </c>
      <c r="U97" s="4">
        <v>4076086.3240999999</v>
      </c>
      <c r="V97" s="4">
        <v>3762401.4065</v>
      </c>
      <c r="W97" s="4">
        <v>2041592.8155</v>
      </c>
      <c r="X97" s="4">
        <v>21009054.328499999</v>
      </c>
      <c r="Y97" s="5">
        <f t="shared" si="12"/>
        <v>118001221.3995</v>
      </c>
    </row>
    <row r="98" spans="1:25" ht="24.9" customHeight="1">
      <c r="A98" s="155"/>
      <c r="B98" s="152"/>
      <c r="C98" s="1">
        <v>19</v>
      </c>
      <c r="D98" s="4" t="s">
        <v>149</v>
      </c>
      <c r="E98" s="4">
        <v>104437751.39219999</v>
      </c>
      <c r="F98" s="4">
        <v>0</v>
      </c>
      <c r="G98" s="4">
        <v>4145521.8679999998</v>
      </c>
      <c r="H98" s="4">
        <v>4842579.4786999999</v>
      </c>
      <c r="I98" s="4">
        <v>4469907.2575000003</v>
      </c>
      <c r="J98" s="4">
        <v>2425506.8922000001</v>
      </c>
      <c r="K98" s="4">
        <v>30028710.410999998</v>
      </c>
      <c r="L98" s="5">
        <f t="shared" si="11"/>
        <v>150349977.29960001</v>
      </c>
      <c r="M98" s="8"/>
      <c r="N98" s="160"/>
      <c r="O98" s="152"/>
      <c r="P98" s="9">
        <v>14</v>
      </c>
      <c r="Q98" s="4" t="s">
        <v>529</v>
      </c>
      <c r="R98" s="4">
        <v>127803775.6223</v>
      </c>
      <c r="S98" s="4">
        <v>-4284409.3099999996</v>
      </c>
      <c r="T98" s="4">
        <v>5073006.0691</v>
      </c>
      <c r="U98" s="4">
        <v>5926017.4878000002</v>
      </c>
      <c r="V98" s="4">
        <v>5469966.7176999999</v>
      </c>
      <c r="W98" s="4">
        <v>2968169.4070000001</v>
      </c>
      <c r="X98" s="4">
        <v>29937796.7751</v>
      </c>
      <c r="Y98" s="5">
        <f t="shared" si="12"/>
        <v>172894322.76899999</v>
      </c>
    </row>
    <row r="99" spans="1:25" ht="24.9" customHeight="1">
      <c r="A99" s="155"/>
      <c r="B99" s="152"/>
      <c r="C99" s="1">
        <v>20</v>
      </c>
      <c r="D99" s="4" t="s">
        <v>150</v>
      </c>
      <c r="E99" s="4">
        <v>105688363.7235</v>
      </c>
      <c r="F99" s="4">
        <v>0</v>
      </c>
      <c r="G99" s="4">
        <v>4195163.3119000001</v>
      </c>
      <c r="H99" s="4">
        <v>4900567.9889000002</v>
      </c>
      <c r="I99" s="4">
        <v>4523433.1239</v>
      </c>
      <c r="J99" s="4">
        <v>2454551.6464999998</v>
      </c>
      <c r="K99" s="4">
        <v>30920367.0889</v>
      </c>
      <c r="L99" s="5">
        <f t="shared" si="11"/>
        <v>152682446.8836</v>
      </c>
      <c r="M99" s="8"/>
      <c r="N99" s="160"/>
      <c r="O99" s="152"/>
      <c r="P99" s="9">
        <v>15</v>
      </c>
      <c r="Q99" s="4" t="s">
        <v>530</v>
      </c>
      <c r="R99" s="4">
        <v>85342296.534899995</v>
      </c>
      <c r="S99" s="4">
        <v>-4284409.3099999996</v>
      </c>
      <c r="T99" s="4">
        <v>3387552.4112</v>
      </c>
      <c r="U99" s="4">
        <v>3957159.6320000002</v>
      </c>
      <c r="V99" s="4">
        <v>3652627.0008999999</v>
      </c>
      <c r="W99" s="4">
        <v>1982025.9023</v>
      </c>
      <c r="X99" s="4">
        <v>20742937.636</v>
      </c>
      <c r="Y99" s="5">
        <f t="shared" si="12"/>
        <v>114780189.8073</v>
      </c>
    </row>
    <row r="100" spans="1:25" ht="24.9" customHeight="1">
      <c r="A100" s="155"/>
      <c r="B100" s="153"/>
      <c r="C100" s="1">
        <v>21</v>
      </c>
      <c r="D100" s="4" t="s">
        <v>151</v>
      </c>
      <c r="E100" s="4">
        <v>101476392.85250001</v>
      </c>
      <c r="F100" s="4">
        <v>0</v>
      </c>
      <c r="G100" s="4">
        <v>4027974.5595</v>
      </c>
      <c r="H100" s="4">
        <v>4705266.9275000002</v>
      </c>
      <c r="I100" s="4">
        <v>4343161.9200999998</v>
      </c>
      <c r="J100" s="4">
        <v>2356731.0381</v>
      </c>
      <c r="K100" s="4">
        <v>29764944.4661</v>
      </c>
      <c r="L100" s="5">
        <f t="shared" si="11"/>
        <v>146674471.7638</v>
      </c>
      <c r="M100" s="8"/>
      <c r="N100" s="160"/>
      <c r="O100" s="152"/>
      <c r="P100" s="9">
        <v>16</v>
      </c>
      <c r="Q100" s="4" t="s">
        <v>531</v>
      </c>
      <c r="R100" s="4">
        <v>123726880.2675</v>
      </c>
      <c r="S100" s="4">
        <v>-4284409.3099999996</v>
      </c>
      <c r="T100" s="4">
        <v>4911178.9652000004</v>
      </c>
      <c r="U100" s="4">
        <v>5736979.6205000002</v>
      </c>
      <c r="V100" s="4">
        <v>5295476.7090999996</v>
      </c>
      <c r="W100" s="4">
        <v>2873485.8500999999</v>
      </c>
      <c r="X100" s="4">
        <v>30409754.578699999</v>
      </c>
      <c r="Y100" s="5">
        <f t="shared" si="12"/>
        <v>168669346.68110001</v>
      </c>
    </row>
    <row r="101" spans="1:25" ht="24.9" customHeight="1">
      <c r="A101" s="1"/>
      <c r="B101" s="156" t="s">
        <v>816</v>
      </c>
      <c r="C101" s="157"/>
      <c r="D101" s="158"/>
      <c r="E101" s="11">
        <f>SUM(E80:E100)</f>
        <v>2289105443.0413995</v>
      </c>
      <c r="F101" s="11">
        <f t="shared" ref="F101:K101" si="15">SUM(F80:F100)</f>
        <v>0</v>
      </c>
      <c r="G101" s="11">
        <f t="shared" si="15"/>
        <v>90863088.738299996</v>
      </c>
      <c r="H101" s="11">
        <f t="shared" si="15"/>
        <v>106141456.4692</v>
      </c>
      <c r="I101" s="11">
        <f t="shared" si="15"/>
        <v>97973088.24180001</v>
      </c>
      <c r="J101" s="11">
        <f t="shared" si="15"/>
        <v>53163161.357299998</v>
      </c>
      <c r="K101" s="11">
        <f t="shared" si="15"/>
        <v>664449285.11259997</v>
      </c>
      <c r="L101" s="6">
        <f t="shared" si="11"/>
        <v>3301695522.9605989</v>
      </c>
      <c r="M101" s="8"/>
      <c r="N101" s="160"/>
      <c r="O101" s="152"/>
      <c r="P101" s="9">
        <v>17</v>
      </c>
      <c r="Q101" s="4" t="s">
        <v>532</v>
      </c>
      <c r="R101" s="4">
        <v>154740509.32499999</v>
      </c>
      <c r="S101" s="4">
        <v>-4284409.3099999996</v>
      </c>
      <c r="T101" s="4">
        <v>6142224.9782999996</v>
      </c>
      <c r="U101" s="4">
        <v>7175022.4894000003</v>
      </c>
      <c r="V101" s="4">
        <v>6622851.5687999995</v>
      </c>
      <c r="W101" s="4">
        <v>3593759.6019000001</v>
      </c>
      <c r="X101" s="4">
        <v>37658556.2918</v>
      </c>
      <c r="Y101" s="5">
        <f t="shared" si="12"/>
        <v>211648514.9452</v>
      </c>
    </row>
    <row r="102" spans="1:25" ht="24.9" customHeight="1">
      <c r="A102" s="155">
        <v>5</v>
      </c>
      <c r="B102" s="151" t="s">
        <v>29</v>
      </c>
      <c r="C102" s="1">
        <v>1</v>
      </c>
      <c r="D102" s="4" t="s">
        <v>152</v>
      </c>
      <c r="E102" s="4">
        <v>171100168.96430001</v>
      </c>
      <c r="F102" s="4">
        <v>0</v>
      </c>
      <c r="G102" s="4">
        <v>6791600.5717000002</v>
      </c>
      <c r="H102" s="4">
        <v>7933588.7262000004</v>
      </c>
      <c r="I102" s="4">
        <v>7323040.5367000001</v>
      </c>
      <c r="J102" s="4">
        <v>3973703.3165000002</v>
      </c>
      <c r="K102" s="4">
        <v>38236590.554300003</v>
      </c>
      <c r="L102" s="5">
        <f t="shared" si="11"/>
        <v>235358692.66970006</v>
      </c>
      <c r="M102" s="8"/>
      <c r="N102" s="160"/>
      <c r="O102" s="152"/>
      <c r="P102" s="9">
        <v>18</v>
      </c>
      <c r="Q102" s="4" t="s">
        <v>533</v>
      </c>
      <c r="R102" s="4">
        <v>116887345.6179</v>
      </c>
      <c r="S102" s="4">
        <v>-4284409.3099999996</v>
      </c>
      <c r="T102" s="4">
        <v>4639692.4570000004</v>
      </c>
      <c r="U102" s="4">
        <v>5419843.4346000003</v>
      </c>
      <c r="V102" s="4">
        <v>5002746.4927000003</v>
      </c>
      <c r="W102" s="4">
        <v>2714641.5795999998</v>
      </c>
      <c r="X102" s="4">
        <v>28007953.480500001</v>
      </c>
      <c r="Y102" s="5">
        <f t="shared" si="12"/>
        <v>158387813.75229999</v>
      </c>
    </row>
    <row r="103" spans="1:25" ht="24.9" customHeight="1">
      <c r="A103" s="155"/>
      <c r="B103" s="152"/>
      <c r="C103" s="1">
        <v>2</v>
      </c>
      <c r="D103" s="4" t="s">
        <v>29</v>
      </c>
      <c r="E103" s="4">
        <v>206621474.52959999</v>
      </c>
      <c r="F103" s="4">
        <v>0</v>
      </c>
      <c r="G103" s="4">
        <v>8201572.9911000002</v>
      </c>
      <c r="H103" s="4">
        <v>9580643.9634000007</v>
      </c>
      <c r="I103" s="4">
        <v>8843342.7206999995</v>
      </c>
      <c r="J103" s="4">
        <v>4798665.2706000004</v>
      </c>
      <c r="K103" s="4">
        <v>48145052.303400002</v>
      </c>
      <c r="L103" s="5">
        <f t="shared" si="11"/>
        <v>286190751.77880001</v>
      </c>
      <c r="M103" s="8"/>
      <c r="N103" s="160"/>
      <c r="O103" s="152"/>
      <c r="P103" s="9">
        <v>19</v>
      </c>
      <c r="Q103" s="4" t="s">
        <v>534</v>
      </c>
      <c r="R103" s="4">
        <v>110674309.1011</v>
      </c>
      <c r="S103" s="4">
        <v>-4284409.3099999996</v>
      </c>
      <c r="T103" s="4">
        <v>4393073.9841999998</v>
      </c>
      <c r="U103" s="4">
        <v>5131756.7730999999</v>
      </c>
      <c r="V103" s="4">
        <v>4736830.2253999999</v>
      </c>
      <c r="W103" s="4">
        <v>2570347.3689999999</v>
      </c>
      <c r="X103" s="4">
        <v>24888692.135200001</v>
      </c>
      <c r="Y103" s="5">
        <f t="shared" si="12"/>
        <v>148110600.278</v>
      </c>
    </row>
    <row r="104" spans="1:25" ht="24.9" customHeight="1">
      <c r="A104" s="155"/>
      <c r="B104" s="152"/>
      <c r="C104" s="1">
        <v>3</v>
      </c>
      <c r="D104" s="4" t="s">
        <v>153</v>
      </c>
      <c r="E104" s="4">
        <v>90365171.798500001</v>
      </c>
      <c r="F104" s="4">
        <v>0</v>
      </c>
      <c r="G104" s="4">
        <v>3586928.9678000002</v>
      </c>
      <c r="H104" s="4">
        <v>4190060.7845999999</v>
      </c>
      <c r="I104" s="4">
        <v>3867604.6913999999</v>
      </c>
      <c r="J104" s="4">
        <v>2098679.3002999998</v>
      </c>
      <c r="K104" s="4">
        <v>23456475.477299999</v>
      </c>
      <c r="L104" s="5">
        <f t="shared" si="11"/>
        <v>127564921.01990002</v>
      </c>
      <c r="M104" s="8"/>
      <c r="N104" s="160"/>
      <c r="O104" s="152"/>
      <c r="P104" s="9">
        <v>20</v>
      </c>
      <c r="Q104" s="4" t="s">
        <v>535</v>
      </c>
      <c r="R104" s="4">
        <v>118669616.811</v>
      </c>
      <c r="S104" s="4">
        <v>-4284409.3099999996</v>
      </c>
      <c r="T104" s="4">
        <v>4710437.4137000004</v>
      </c>
      <c r="U104" s="4">
        <v>5502483.9529999997</v>
      </c>
      <c r="V104" s="4">
        <v>5079027.2133999998</v>
      </c>
      <c r="W104" s="4">
        <v>2756033.8061000002</v>
      </c>
      <c r="X104" s="4">
        <v>27337146.533399999</v>
      </c>
      <c r="Y104" s="5">
        <f t="shared" si="12"/>
        <v>159770336.4206</v>
      </c>
    </row>
    <row r="105" spans="1:25" ht="24.9" customHeight="1">
      <c r="A105" s="155"/>
      <c r="B105" s="152"/>
      <c r="C105" s="1">
        <v>4</v>
      </c>
      <c r="D105" s="4" t="s">
        <v>154</v>
      </c>
      <c r="E105" s="4">
        <v>106796868.62549999</v>
      </c>
      <c r="F105" s="4">
        <v>0</v>
      </c>
      <c r="G105" s="4">
        <v>4239163.9845000003</v>
      </c>
      <c r="H105" s="4">
        <v>4951967.2484999998</v>
      </c>
      <c r="I105" s="4">
        <v>4570876.8311999999</v>
      </c>
      <c r="J105" s="4">
        <v>2480296.0372000001</v>
      </c>
      <c r="K105" s="4">
        <v>27477278.695999999</v>
      </c>
      <c r="L105" s="5">
        <f t="shared" si="11"/>
        <v>150516451.42290002</v>
      </c>
      <c r="M105" s="8"/>
      <c r="N105" s="161"/>
      <c r="O105" s="153"/>
      <c r="P105" s="9">
        <v>21</v>
      </c>
      <c r="Q105" s="4" t="s">
        <v>536</v>
      </c>
      <c r="R105" s="4">
        <v>116114121.60860001</v>
      </c>
      <c r="S105" s="4">
        <v>-4284409.3099999996</v>
      </c>
      <c r="T105" s="4">
        <v>4609000.3269999996</v>
      </c>
      <c r="U105" s="4">
        <v>5383990.5110999998</v>
      </c>
      <c r="V105" s="4">
        <v>4969652.7160999998</v>
      </c>
      <c r="W105" s="4">
        <v>2696683.8953</v>
      </c>
      <c r="X105" s="4">
        <v>26802321.298300002</v>
      </c>
      <c r="Y105" s="5">
        <f t="shared" si="12"/>
        <v>156291361.04640001</v>
      </c>
    </row>
    <row r="106" spans="1:25" ht="24.9" customHeight="1">
      <c r="A106" s="155"/>
      <c r="B106" s="152"/>
      <c r="C106" s="1">
        <v>5</v>
      </c>
      <c r="D106" s="4" t="s">
        <v>155</v>
      </c>
      <c r="E106" s="4">
        <v>135476226.05880001</v>
      </c>
      <c r="F106" s="4">
        <v>0</v>
      </c>
      <c r="G106" s="4">
        <v>5377554.0954999998</v>
      </c>
      <c r="H106" s="4">
        <v>6281774.3912000004</v>
      </c>
      <c r="I106" s="4">
        <v>5798345.5025000004</v>
      </c>
      <c r="J106" s="4">
        <v>3146357.6691000001</v>
      </c>
      <c r="K106" s="4">
        <v>33545522.868799999</v>
      </c>
      <c r="L106" s="5">
        <f t="shared" si="11"/>
        <v>189625780.58590001</v>
      </c>
      <c r="M106" s="8"/>
      <c r="N106" s="15"/>
      <c r="O106" s="156" t="s">
        <v>834</v>
      </c>
      <c r="P106" s="157"/>
      <c r="Q106" s="158"/>
      <c r="R106" s="11">
        <f>SUM(R85:R105)</f>
        <v>2468125080.5655994</v>
      </c>
      <c r="S106" s="11">
        <f t="shared" ref="S106:X106" si="16">SUM(S85:S105)</f>
        <v>-89972595.51000002</v>
      </c>
      <c r="T106" s="11">
        <f t="shared" si="16"/>
        <v>97969042.4023</v>
      </c>
      <c r="U106" s="11">
        <f t="shared" si="16"/>
        <v>114442255.85839999</v>
      </c>
      <c r="V106" s="11">
        <f t="shared" si="16"/>
        <v>105635079.87169999</v>
      </c>
      <c r="W106" s="11">
        <f t="shared" si="16"/>
        <v>57320789.79020001</v>
      </c>
      <c r="X106" s="11">
        <f t="shared" si="16"/>
        <v>583061379.95570004</v>
      </c>
      <c r="Y106" s="6">
        <f t="shared" si="12"/>
        <v>3336581032.9338989</v>
      </c>
    </row>
    <row r="107" spans="1:25" ht="24.9" customHeight="1">
      <c r="A107" s="155"/>
      <c r="B107" s="152"/>
      <c r="C107" s="1">
        <v>6</v>
      </c>
      <c r="D107" s="4" t="s">
        <v>156</v>
      </c>
      <c r="E107" s="4">
        <v>89710292.524499997</v>
      </c>
      <c r="F107" s="4">
        <v>0</v>
      </c>
      <c r="G107" s="4">
        <v>3560934.3794999998</v>
      </c>
      <c r="H107" s="4">
        <v>4159695.2809000001</v>
      </c>
      <c r="I107" s="4">
        <v>3839576.0372000001</v>
      </c>
      <c r="J107" s="4">
        <v>2083470.1046</v>
      </c>
      <c r="K107" s="4">
        <v>23801734.008499999</v>
      </c>
      <c r="L107" s="5">
        <f t="shared" si="11"/>
        <v>127155702.3352</v>
      </c>
      <c r="M107" s="8"/>
      <c r="N107" s="159">
        <v>23</v>
      </c>
      <c r="O107" s="151" t="s">
        <v>47</v>
      </c>
      <c r="P107" s="9">
        <v>1</v>
      </c>
      <c r="Q107" s="4" t="s">
        <v>537</v>
      </c>
      <c r="R107" s="4">
        <v>100282252.0333</v>
      </c>
      <c r="S107" s="4">
        <v>0</v>
      </c>
      <c r="T107" s="4">
        <v>3980574.6795000001</v>
      </c>
      <c r="U107" s="4">
        <v>4649896.8936000001</v>
      </c>
      <c r="V107" s="4">
        <v>4292053.0190000003</v>
      </c>
      <c r="W107" s="4">
        <v>2328997.8023000001</v>
      </c>
      <c r="X107" s="4">
        <v>26832042.062899999</v>
      </c>
      <c r="Y107" s="5">
        <f t="shared" si="12"/>
        <v>142365816.49059999</v>
      </c>
    </row>
    <row r="108" spans="1:25" ht="24.9" customHeight="1">
      <c r="A108" s="155"/>
      <c r="B108" s="152"/>
      <c r="C108" s="1">
        <v>7</v>
      </c>
      <c r="D108" s="4" t="s">
        <v>157</v>
      </c>
      <c r="E108" s="4">
        <v>143121281.6155</v>
      </c>
      <c r="F108" s="4">
        <v>0</v>
      </c>
      <c r="G108" s="4">
        <v>5681014.7175000003</v>
      </c>
      <c r="H108" s="4">
        <v>6636261.0461999997</v>
      </c>
      <c r="I108" s="4">
        <v>6125551.7938999999</v>
      </c>
      <c r="J108" s="4">
        <v>3323909.7008000002</v>
      </c>
      <c r="K108" s="4">
        <v>35642570.626599997</v>
      </c>
      <c r="L108" s="5">
        <f t="shared" si="11"/>
        <v>200530589.50050002</v>
      </c>
      <c r="M108" s="8"/>
      <c r="N108" s="160"/>
      <c r="O108" s="152"/>
      <c r="P108" s="9">
        <v>2</v>
      </c>
      <c r="Q108" s="4" t="s">
        <v>538</v>
      </c>
      <c r="R108" s="4">
        <v>164908349.96129999</v>
      </c>
      <c r="S108" s="4">
        <v>0</v>
      </c>
      <c r="T108" s="4">
        <v>6545824.3008000003</v>
      </c>
      <c r="U108" s="4">
        <v>7646485.8803000003</v>
      </c>
      <c r="V108" s="4">
        <v>7058032.3732000003</v>
      </c>
      <c r="W108" s="4">
        <v>3829901.8705000002</v>
      </c>
      <c r="X108" s="4">
        <v>31836361.945799999</v>
      </c>
      <c r="Y108" s="5">
        <f t="shared" si="12"/>
        <v>221824956.33189997</v>
      </c>
    </row>
    <row r="109" spans="1:25" ht="24.9" customHeight="1">
      <c r="A109" s="155"/>
      <c r="B109" s="152"/>
      <c r="C109" s="1">
        <v>8</v>
      </c>
      <c r="D109" s="4" t="s">
        <v>158</v>
      </c>
      <c r="E109" s="4">
        <v>144476762.6444</v>
      </c>
      <c r="F109" s="4">
        <v>0</v>
      </c>
      <c r="G109" s="4">
        <v>5734818.7889999999</v>
      </c>
      <c r="H109" s="4">
        <v>6699112.1180999996</v>
      </c>
      <c r="I109" s="4">
        <v>6183566.0120000001</v>
      </c>
      <c r="J109" s="4">
        <v>3355389.9704</v>
      </c>
      <c r="K109" s="4">
        <v>33477471.737199999</v>
      </c>
      <c r="L109" s="5">
        <f t="shared" si="11"/>
        <v>199927121.27109998</v>
      </c>
      <c r="M109" s="8"/>
      <c r="N109" s="160"/>
      <c r="O109" s="152"/>
      <c r="P109" s="9">
        <v>3</v>
      </c>
      <c r="Q109" s="4" t="s">
        <v>539</v>
      </c>
      <c r="R109" s="4">
        <v>126391898.80689999</v>
      </c>
      <c r="S109" s="4">
        <v>0</v>
      </c>
      <c r="T109" s="4">
        <v>5016963.4396000002</v>
      </c>
      <c r="U109" s="4">
        <v>5860551.4507999998</v>
      </c>
      <c r="V109" s="4">
        <v>5409538.7752999999</v>
      </c>
      <c r="W109" s="4">
        <v>2935379.3774999999</v>
      </c>
      <c r="X109" s="4">
        <v>31354760.049199998</v>
      </c>
      <c r="Y109" s="5">
        <f t="shared" si="12"/>
        <v>176969091.89929998</v>
      </c>
    </row>
    <row r="110" spans="1:25" ht="24.9" customHeight="1">
      <c r="A110" s="155"/>
      <c r="B110" s="152"/>
      <c r="C110" s="1">
        <v>9</v>
      </c>
      <c r="D110" s="4" t="s">
        <v>159</v>
      </c>
      <c r="E110" s="4">
        <v>101623411.24690001</v>
      </c>
      <c r="F110" s="4">
        <v>0</v>
      </c>
      <c r="G110" s="4">
        <v>4033810.2651</v>
      </c>
      <c r="H110" s="4">
        <v>4712083.8902000003</v>
      </c>
      <c r="I110" s="4">
        <v>4349454.2673000004</v>
      </c>
      <c r="J110" s="4">
        <v>2360145.4559999998</v>
      </c>
      <c r="K110" s="4">
        <v>27841765.137600001</v>
      </c>
      <c r="L110" s="5">
        <f t="shared" si="11"/>
        <v>144920670.2631</v>
      </c>
      <c r="M110" s="8"/>
      <c r="N110" s="160"/>
      <c r="O110" s="152"/>
      <c r="P110" s="9">
        <v>4</v>
      </c>
      <c r="Q110" s="4" t="s">
        <v>37</v>
      </c>
      <c r="R110" s="4">
        <v>76969854.6171</v>
      </c>
      <c r="S110" s="4">
        <v>0</v>
      </c>
      <c r="T110" s="4">
        <v>3055219.1257000002</v>
      </c>
      <c r="U110" s="4">
        <v>3568945.4578</v>
      </c>
      <c r="V110" s="4">
        <v>3294288.7716999999</v>
      </c>
      <c r="W110" s="4">
        <v>1787580.7394999999</v>
      </c>
      <c r="X110" s="4">
        <v>22517214.557500001</v>
      </c>
      <c r="Y110" s="5">
        <f t="shared" si="12"/>
        <v>111193103.2693</v>
      </c>
    </row>
    <row r="111" spans="1:25" ht="24.9" customHeight="1">
      <c r="A111" s="155"/>
      <c r="B111" s="152"/>
      <c r="C111" s="1">
        <v>10</v>
      </c>
      <c r="D111" s="4" t="s">
        <v>160</v>
      </c>
      <c r="E111" s="4">
        <v>116388464.3686</v>
      </c>
      <c r="F111" s="4">
        <v>0</v>
      </c>
      <c r="G111" s="4">
        <v>4619890.0091000004</v>
      </c>
      <c r="H111" s="4">
        <v>5396711.2620000001</v>
      </c>
      <c r="I111" s="4">
        <v>4981394.5114000002</v>
      </c>
      <c r="J111" s="4">
        <v>2703055.3486000001</v>
      </c>
      <c r="K111" s="4">
        <v>32243510.0317</v>
      </c>
      <c r="L111" s="5">
        <f t="shared" si="11"/>
        <v>166333025.5314</v>
      </c>
      <c r="M111" s="8"/>
      <c r="N111" s="160"/>
      <c r="O111" s="152"/>
      <c r="P111" s="9">
        <v>5</v>
      </c>
      <c r="Q111" s="4" t="s">
        <v>540</v>
      </c>
      <c r="R111" s="4">
        <v>133550730.1909</v>
      </c>
      <c r="S111" s="4">
        <v>0</v>
      </c>
      <c r="T111" s="4">
        <v>5301124.0199999996</v>
      </c>
      <c r="U111" s="4">
        <v>6192492.8176999995</v>
      </c>
      <c r="V111" s="4">
        <v>5715934.8048</v>
      </c>
      <c r="W111" s="4">
        <v>3101639.1316</v>
      </c>
      <c r="X111" s="4">
        <v>31630400.283599999</v>
      </c>
      <c r="Y111" s="5">
        <f t="shared" si="12"/>
        <v>185492321.24860001</v>
      </c>
    </row>
    <row r="112" spans="1:25" ht="24.9" customHeight="1">
      <c r="A112" s="155"/>
      <c r="B112" s="152"/>
      <c r="C112" s="1">
        <v>11</v>
      </c>
      <c r="D112" s="4" t="s">
        <v>161</v>
      </c>
      <c r="E112" s="4">
        <v>90057713.620000005</v>
      </c>
      <c r="F112" s="4">
        <v>0</v>
      </c>
      <c r="G112" s="4">
        <v>3574724.8119000001</v>
      </c>
      <c r="H112" s="4">
        <v>4175804.5348999999</v>
      </c>
      <c r="I112" s="4">
        <v>3854445.5652999999</v>
      </c>
      <c r="J112" s="4">
        <v>2091538.7604</v>
      </c>
      <c r="K112" s="4">
        <v>25485833.756999999</v>
      </c>
      <c r="L112" s="5">
        <f t="shared" si="11"/>
        <v>129240061.0495</v>
      </c>
      <c r="M112" s="8"/>
      <c r="N112" s="160"/>
      <c r="O112" s="152"/>
      <c r="P112" s="9">
        <v>6</v>
      </c>
      <c r="Q112" s="4" t="s">
        <v>541</v>
      </c>
      <c r="R112" s="4">
        <v>114785154.07790001</v>
      </c>
      <c r="S112" s="4">
        <v>0</v>
      </c>
      <c r="T112" s="4">
        <v>4556248.6745999996</v>
      </c>
      <c r="U112" s="4">
        <v>5322368.8196</v>
      </c>
      <c r="V112" s="4">
        <v>4912773.2685000002</v>
      </c>
      <c r="W112" s="4">
        <v>2665819.3864000002</v>
      </c>
      <c r="X112" s="4">
        <v>31526002.976399999</v>
      </c>
      <c r="Y112" s="5">
        <f t="shared" si="12"/>
        <v>163768367.20340002</v>
      </c>
    </row>
    <row r="113" spans="1:25" ht="24.9" customHeight="1">
      <c r="A113" s="155"/>
      <c r="B113" s="152"/>
      <c r="C113" s="1">
        <v>12</v>
      </c>
      <c r="D113" s="4" t="s">
        <v>162</v>
      </c>
      <c r="E113" s="4">
        <v>139463753.9542</v>
      </c>
      <c r="F113" s="4">
        <v>0</v>
      </c>
      <c r="G113" s="4">
        <v>5535833.8733999999</v>
      </c>
      <c r="H113" s="4">
        <v>6466668.4596999995</v>
      </c>
      <c r="I113" s="4">
        <v>5969010.6081999997</v>
      </c>
      <c r="J113" s="4">
        <v>3238965.7179999999</v>
      </c>
      <c r="K113" s="4">
        <v>36220131.248999998</v>
      </c>
      <c r="L113" s="5">
        <f t="shared" si="11"/>
        <v>196894363.86250001</v>
      </c>
      <c r="M113" s="8"/>
      <c r="N113" s="160"/>
      <c r="O113" s="152"/>
      <c r="P113" s="9">
        <v>7</v>
      </c>
      <c r="Q113" s="4" t="s">
        <v>542</v>
      </c>
      <c r="R113" s="4">
        <v>116022218.7902</v>
      </c>
      <c r="S113" s="4">
        <v>0</v>
      </c>
      <c r="T113" s="4">
        <v>4605352.3630999997</v>
      </c>
      <c r="U113" s="4">
        <v>5379729.1524999999</v>
      </c>
      <c r="V113" s="4">
        <v>4965719.3005999997</v>
      </c>
      <c r="W113" s="4">
        <v>2694549.5051000002</v>
      </c>
      <c r="X113" s="4">
        <v>31790070.2991</v>
      </c>
      <c r="Y113" s="5">
        <f t="shared" si="12"/>
        <v>165457639.41059998</v>
      </c>
    </row>
    <row r="114" spans="1:25" ht="24.9" customHeight="1">
      <c r="A114" s="155"/>
      <c r="B114" s="152"/>
      <c r="C114" s="1">
        <v>13</v>
      </c>
      <c r="D114" s="4" t="s">
        <v>163</v>
      </c>
      <c r="E114" s="4">
        <v>114702281.9192</v>
      </c>
      <c r="F114" s="4">
        <v>0</v>
      </c>
      <c r="G114" s="4">
        <v>4552959.1710999999</v>
      </c>
      <c r="H114" s="4">
        <v>5318526.1956000002</v>
      </c>
      <c r="I114" s="4">
        <v>4909226.3627000004</v>
      </c>
      <c r="J114" s="4">
        <v>2663894.7280999999</v>
      </c>
      <c r="K114" s="4">
        <v>27278128.1745</v>
      </c>
      <c r="L114" s="5">
        <f t="shared" si="11"/>
        <v>159425016.5512</v>
      </c>
      <c r="M114" s="8"/>
      <c r="N114" s="160"/>
      <c r="O114" s="152"/>
      <c r="P114" s="9">
        <v>8</v>
      </c>
      <c r="Q114" s="4" t="s">
        <v>543</v>
      </c>
      <c r="R114" s="4">
        <v>136815650.84240001</v>
      </c>
      <c r="S114" s="4">
        <v>0</v>
      </c>
      <c r="T114" s="4">
        <v>5430720.8350999998</v>
      </c>
      <c r="U114" s="4">
        <v>6343880.9654999999</v>
      </c>
      <c r="V114" s="4">
        <v>5855672.5176999997</v>
      </c>
      <c r="W114" s="4">
        <v>3177465.0416999999</v>
      </c>
      <c r="X114" s="4">
        <v>41191554.131800003</v>
      </c>
      <c r="Y114" s="5">
        <f t="shared" si="12"/>
        <v>198814944.33419999</v>
      </c>
    </row>
    <row r="115" spans="1:25" ht="24.9" customHeight="1">
      <c r="A115" s="155"/>
      <c r="B115" s="152"/>
      <c r="C115" s="1">
        <v>14</v>
      </c>
      <c r="D115" s="4" t="s">
        <v>164</v>
      </c>
      <c r="E115" s="4">
        <v>133936198.81380001</v>
      </c>
      <c r="F115" s="4">
        <v>0</v>
      </c>
      <c r="G115" s="4">
        <v>5316424.6999000004</v>
      </c>
      <c r="H115" s="4">
        <v>6210366.2631000001</v>
      </c>
      <c r="I115" s="4">
        <v>5732432.7566999998</v>
      </c>
      <c r="J115" s="4">
        <v>3110591.4194</v>
      </c>
      <c r="K115" s="4">
        <v>34262199.533399999</v>
      </c>
      <c r="L115" s="5">
        <f t="shared" si="11"/>
        <v>188568213.48630002</v>
      </c>
      <c r="M115" s="8"/>
      <c r="N115" s="160"/>
      <c r="O115" s="152"/>
      <c r="P115" s="9">
        <v>9</v>
      </c>
      <c r="Q115" s="4" t="s">
        <v>544</v>
      </c>
      <c r="R115" s="4">
        <v>98908745.775700003</v>
      </c>
      <c r="S115" s="4">
        <v>0</v>
      </c>
      <c r="T115" s="4">
        <v>3926055.1198</v>
      </c>
      <c r="U115" s="4">
        <v>4586210.0263</v>
      </c>
      <c r="V115" s="4">
        <v>4233267.3260000004</v>
      </c>
      <c r="W115" s="4">
        <v>2297098.9070000001</v>
      </c>
      <c r="X115" s="4">
        <v>28168653.083900001</v>
      </c>
      <c r="Y115" s="5">
        <f t="shared" si="12"/>
        <v>142120030.2387</v>
      </c>
    </row>
    <row r="116" spans="1:25" ht="24.9" customHeight="1">
      <c r="A116" s="155"/>
      <c r="B116" s="152"/>
      <c r="C116" s="1">
        <v>15</v>
      </c>
      <c r="D116" s="4" t="s">
        <v>165</v>
      </c>
      <c r="E116" s="4">
        <v>171636276.36809999</v>
      </c>
      <c r="F116" s="4">
        <v>0</v>
      </c>
      <c r="G116" s="4">
        <v>6812880.6638000002</v>
      </c>
      <c r="H116" s="4">
        <v>7958447.0047000004</v>
      </c>
      <c r="I116" s="4">
        <v>7345985.7873</v>
      </c>
      <c r="J116" s="4">
        <v>3986154.1036</v>
      </c>
      <c r="K116" s="4">
        <v>41718590.349399999</v>
      </c>
      <c r="L116" s="5">
        <f t="shared" si="11"/>
        <v>239458334.27689999</v>
      </c>
      <c r="M116" s="8"/>
      <c r="N116" s="160"/>
      <c r="O116" s="152"/>
      <c r="P116" s="9">
        <v>10</v>
      </c>
      <c r="Q116" s="4" t="s">
        <v>545</v>
      </c>
      <c r="R116" s="4">
        <v>131531528.9351</v>
      </c>
      <c r="S116" s="4">
        <v>0</v>
      </c>
      <c r="T116" s="4">
        <v>5220974.4298999999</v>
      </c>
      <c r="U116" s="4">
        <v>6098866.3039999995</v>
      </c>
      <c r="V116" s="4">
        <v>5629513.5421000002</v>
      </c>
      <c r="W116" s="4">
        <v>3054744.3402</v>
      </c>
      <c r="X116" s="4">
        <v>26695156.2172</v>
      </c>
      <c r="Y116" s="5">
        <f t="shared" si="12"/>
        <v>178230783.76850003</v>
      </c>
    </row>
    <row r="117" spans="1:25" ht="24.9" customHeight="1">
      <c r="A117" s="155"/>
      <c r="B117" s="152"/>
      <c r="C117" s="1">
        <v>16</v>
      </c>
      <c r="D117" s="4" t="s">
        <v>166</v>
      </c>
      <c r="E117" s="4">
        <v>128672307.91760001</v>
      </c>
      <c r="F117" s="4">
        <v>0</v>
      </c>
      <c r="G117" s="4">
        <v>5107481.3386000004</v>
      </c>
      <c r="H117" s="4">
        <v>5966289.6749</v>
      </c>
      <c r="I117" s="4">
        <v>5507139.6628999999</v>
      </c>
      <c r="J117" s="4">
        <v>2988340.5715999999</v>
      </c>
      <c r="K117" s="4">
        <v>32485697.318300001</v>
      </c>
      <c r="L117" s="5">
        <f t="shared" si="11"/>
        <v>180727256.48390001</v>
      </c>
      <c r="M117" s="8"/>
      <c r="N117" s="160"/>
      <c r="O117" s="152"/>
      <c r="P117" s="9">
        <v>11</v>
      </c>
      <c r="Q117" s="4" t="s">
        <v>546</v>
      </c>
      <c r="R117" s="4">
        <v>104268903.9491</v>
      </c>
      <c r="S117" s="4">
        <v>0</v>
      </c>
      <c r="T117" s="4">
        <v>4138819.6864999998</v>
      </c>
      <c r="U117" s="4">
        <v>4834750.3446000004</v>
      </c>
      <c r="V117" s="4">
        <v>4462680.6330000004</v>
      </c>
      <c r="W117" s="4">
        <v>2421585.5071</v>
      </c>
      <c r="X117" s="4">
        <v>25768599.977600001</v>
      </c>
      <c r="Y117" s="5">
        <f t="shared" si="12"/>
        <v>145895340.0979</v>
      </c>
    </row>
    <row r="118" spans="1:25" ht="24.9" customHeight="1">
      <c r="A118" s="155"/>
      <c r="B118" s="152"/>
      <c r="C118" s="1">
        <v>17</v>
      </c>
      <c r="D118" s="4" t="s">
        <v>167</v>
      </c>
      <c r="E118" s="4">
        <v>126559081.0018</v>
      </c>
      <c r="F118" s="4">
        <v>0</v>
      </c>
      <c r="G118" s="4">
        <v>5023599.5212000003</v>
      </c>
      <c r="H118" s="4">
        <v>5868303.3705000002</v>
      </c>
      <c r="I118" s="4">
        <v>5416694.1276000002</v>
      </c>
      <c r="J118" s="4">
        <v>2939262.0882000001</v>
      </c>
      <c r="K118" s="4">
        <v>31640272.011500001</v>
      </c>
      <c r="L118" s="5">
        <f t="shared" si="11"/>
        <v>177447212.12080002</v>
      </c>
      <c r="M118" s="8"/>
      <c r="N118" s="160"/>
      <c r="O118" s="152"/>
      <c r="P118" s="9">
        <v>12</v>
      </c>
      <c r="Q118" s="4" t="s">
        <v>547</v>
      </c>
      <c r="R118" s="4">
        <v>92615063.334099993</v>
      </c>
      <c r="S118" s="4">
        <v>0</v>
      </c>
      <c r="T118" s="4">
        <v>3676235.5109999999</v>
      </c>
      <c r="U118" s="4">
        <v>4294383.9670000002</v>
      </c>
      <c r="V118" s="4">
        <v>3963899.4350999999</v>
      </c>
      <c r="W118" s="4">
        <v>2150931.7411000002</v>
      </c>
      <c r="X118" s="4">
        <v>24616251.409499999</v>
      </c>
      <c r="Y118" s="5">
        <f t="shared" si="12"/>
        <v>131316765.3978</v>
      </c>
    </row>
    <row r="119" spans="1:25" ht="24.9" customHeight="1">
      <c r="A119" s="155"/>
      <c r="B119" s="152"/>
      <c r="C119" s="1">
        <v>18</v>
      </c>
      <c r="D119" s="4" t="s">
        <v>168</v>
      </c>
      <c r="E119" s="4">
        <v>177981265.54609999</v>
      </c>
      <c r="F119" s="4">
        <v>0</v>
      </c>
      <c r="G119" s="4">
        <v>7064736.8273</v>
      </c>
      <c r="H119" s="4">
        <v>8252652.0597000001</v>
      </c>
      <c r="I119" s="4">
        <v>7617549.5925000003</v>
      </c>
      <c r="J119" s="4">
        <v>4133512.8391</v>
      </c>
      <c r="K119" s="4">
        <v>39501172.2553</v>
      </c>
      <c r="L119" s="5">
        <f t="shared" si="11"/>
        <v>244550889.12</v>
      </c>
      <c r="M119" s="8"/>
      <c r="N119" s="160"/>
      <c r="O119" s="152"/>
      <c r="P119" s="9">
        <v>13</v>
      </c>
      <c r="Q119" s="4" t="s">
        <v>548</v>
      </c>
      <c r="R119" s="4">
        <v>77492582.538599998</v>
      </c>
      <c r="S119" s="4">
        <v>0</v>
      </c>
      <c r="T119" s="4">
        <v>3075968.1364000002</v>
      </c>
      <c r="U119" s="4">
        <v>3593183.3552000001</v>
      </c>
      <c r="V119" s="4">
        <v>3316661.3840999999</v>
      </c>
      <c r="W119" s="4">
        <v>1799720.7956999999</v>
      </c>
      <c r="X119" s="4">
        <v>22684117.6428</v>
      </c>
      <c r="Y119" s="5">
        <f t="shared" si="12"/>
        <v>111962233.85280001</v>
      </c>
    </row>
    <row r="120" spans="1:25" ht="24.9" customHeight="1">
      <c r="A120" s="155"/>
      <c r="B120" s="152"/>
      <c r="C120" s="1">
        <v>19</v>
      </c>
      <c r="D120" s="4" t="s">
        <v>169</v>
      </c>
      <c r="E120" s="4">
        <v>99056895.241099998</v>
      </c>
      <c r="F120" s="4">
        <v>0</v>
      </c>
      <c r="G120" s="4">
        <v>3931935.7217999999</v>
      </c>
      <c r="H120" s="4">
        <v>4593079.4347000001</v>
      </c>
      <c r="I120" s="4">
        <v>4239608.0827000001</v>
      </c>
      <c r="J120" s="4">
        <v>2300539.5934000001</v>
      </c>
      <c r="K120" s="4">
        <v>25295182.092599999</v>
      </c>
      <c r="L120" s="5">
        <f t="shared" si="11"/>
        <v>139417240.1663</v>
      </c>
      <c r="M120" s="8"/>
      <c r="N120" s="160"/>
      <c r="O120" s="152"/>
      <c r="P120" s="9">
        <v>14</v>
      </c>
      <c r="Q120" s="4" t="s">
        <v>549</v>
      </c>
      <c r="R120" s="4">
        <v>77163976.699699998</v>
      </c>
      <c r="S120" s="4">
        <v>0</v>
      </c>
      <c r="T120" s="4">
        <v>3062924.5514000002</v>
      </c>
      <c r="U120" s="4">
        <v>3577946.5287000001</v>
      </c>
      <c r="V120" s="4">
        <v>3302597.1439</v>
      </c>
      <c r="W120" s="4">
        <v>1792089.1136</v>
      </c>
      <c r="X120" s="4">
        <v>22811841.600099999</v>
      </c>
      <c r="Y120" s="5">
        <f t="shared" si="12"/>
        <v>111711375.6374</v>
      </c>
    </row>
    <row r="121" spans="1:25" ht="24.9" customHeight="1">
      <c r="A121" s="155"/>
      <c r="B121" s="153"/>
      <c r="C121" s="1">
        <v>20</v>
      </c>
      <c r="D121" s="4" t="s">
        <v>170</v>
      </c>
      <c r="E121" s="4">
        <v>110841766.5168</v>
      </c>
      <c r="F121" s="4">
        <v>0</v>
      </c>
      <c r="G121" s="4">
        <v>4399720.9903999995</v>
      </c>
      <c r="H121" s="4">
        <v>5139521.4543000003</v>
      </c>
      <c r="I121" s="4">
        <v>4743997.3570999997</v>
      </c>
      <c r="J121" s="4">
        <v>2574236.4714000002</v>
      </c>
      <c r="K121" s="4">
        <v>29920549.394200001</v>
      </c>
      <c r="L121" s="5">
        <f t="shared" si="11"/>
        <v>157619792.18419999</v>
      </c>
      <c r="M121" s="8"/>
      <c r="N121" s="160"/>
      <c r="O121" s="152"/>
      <c r="P121" s="9">
        <v>15</v>
      </c>
      <c r="Q121" s="4" t="s">
        <v>550</v>
      </c>
      <c r="R121" s="4">
        <v>88108424.658199996</v>
      </c>
      <c r="S121" s="4">
        <v>0</v>
      </c>
      <c r="T121" s="4">
        <v>3497350.3001999999</v>
      </c>
      <c r="U121" s="4">
        <v>4085419.7209999999</v>
      </c>
      <c r="V121" s="4">
        <v>3771016.5296999998</v>
      </c>
      <c r="W121" s="4">
        <v>2046267.6418999999</v>
      </c>
      <c r="X121" s="4">
        <v>24892253.297400001</v>
      </c>
      <c r="Y121" s="5">
        <f t="shared" si="12"/>
        <v>126400732.14839999</v>
      </c>
    </row>
    <row r="122" spans="1:25" ht="24.9" customHeight="1">
      <c r="A122" s="1"/>
      <c r="B122" s="156" t="s">
        <v>817</v>
      </c>
      <c r="C122" s="157"/>
      <c r="D122" s="158"/>
      <c r="E122" s="11">
        <f>SUM(E102:E121)</f>
        <v>2598587663.2752995</v>
      </c>
      <c r="F122" s="11">
        <f t="shared" ref="F122:K122" si="17">SUM(F102:F121)</f>
        <v>0</v>
      </c>
      <c r="G122" s="11">
        <f t="shared" si="17"/>
        <v>103147586.39019999</v>
      </c>
      <c r="H122" s="11">
        <f t="shared" si="17"/>
        <v>120491557.16340001</v>
      </c>
      <c r="I122" s="11">
        <f t="shared" si="17"/>
        <v>111218842.8073</v>
      </c>
      <c r="J122" s="11">
        <f t="shared" si="17"/>
        <v>60350708.467300013</v>
      </c>
      <c r="K122" s="11">
        <f t="shared" si="17"/>
        <v>647675727.57660007</v>
      </c>
      <c r="L122" s="6">
        <f t="shared" si="11"/>
        <v>3641472085.6801</v>
      </c>
      <c r="M122" s="8"/>
      <c r="N122" s="161"/>
      <c r="O122" s="153"/>
      <c r="P122" s="9">
        <v>16</v>
      </c>
      <c r="Q122" s="4" t="s">
        <v>551</v>
      </c>
      <c r="R122" s="4">
        <v>106641682.85420001</v>
      </c>
      <c r="S122" s="4">
        <v>0</v>
      </c>
      <c r="T122" s="4">
        <v>4233004.0854000002</v>
      </c>
      <c r="U122" s="4">
        <v>4944771.58</v>
      </c>
      <c r="V122" s="4">
        <v>4564234.9226000002</v>
      </c>
      <c r="W122" s="4">
        <v>2476691.9367</v>
      </c>
      <c r="X122" s="4">
        <v>25981071.402600002</v>
      </c>
      <c r="Y122" s="5">
        <f t="shared" si="12"/>
        <v>148841456.78150001</v>
      </c>
    </row>
    <row r="123" spans="1:25" ht="24.9" customHeight="1">
      <c r="A123" s="155">
        <v>6</v>
      </c>
      <c r="B123" s="151" t="s">
        <v>30</v>
      </c>
      <c r="C123" s="1">
        <v>1</v>
      </c>
      <c r="D123" s="4" t="s">
        <v>171</v>
      </c>
      <c r="E123" s="4">
        <v>125869056.44750001</v>
      </c>
      <c r="F123" s="4">
        <v>0</v>
      </c>
      <c r="G123" s="4">
        <v>4996209.8863000004</v>
      </c>
      <c r="H123" s="4">
        <v>5836308.2471000003</v>
      </c>
      <c r="I123" s="4">
        <v>5387161.2649999997</v>
      </c>
      <c r="J123" s="4">
        <v>2923236.6634999998</v>
      </c>
      <c r="K123" s="4">
        <v>31765991.900800001</v>
      </c>
      <c r="L123" s="5">
        <f t="shared" si="11"/>
        <v>176777964.4102</v>
      </c>
      <c r="M123" s="8"/>
      <c r="N123" s="15"/>
      <c r="O123" s="156" t="s">
        <v>835</v>
      </c>
      <c r="P123" s="157"/>
      <c r="Q123" s="158"/>
      <c r="R123" s="11">
        <f>SUM(R107:R122)</f>
        <v>1746457018.0647001</v>
      </c>
      <c r="S123" s="11">
        <f t="shared" ref="S123:X123" si="18">SUM(S107:S122)</f>
        <v>0</v>
      </c>
      <c r="T123" s="11">
        <f t="shared" si="18"/>
        <v>69323359.259000003</v>
      </c>
      <c r="U123" s="11">
        <f t="shared" si="18"/>
        <v>80979883.264599979</v>
      </c>
      <c r="V123" s="11">
        <f t="shared" si="18"/>
        <v>74747883.747299984</v>
      </c>
      <c r="W123" s="11">
        <f t="shared" si="18"/>
        <v>40560462.837900005</v>
      </c>
      <c r="X123" s="11">
        <f t="shared" si="18"/>
        <v>450296350.93739986</v>
      </c>
      <c r="Y123" s="5">
        <f t="shared" si="12"/>
        <v>2462364958.1108999</v>
      </c>
    </row>
    <row r="124" spans="1:25" ht="24.9" customHeight="1">
      <c r="A124" s="155"/>
      <c r="B124" s="152"/>
      <c r="C124" s="1">
        <v>2</v>
      </c>
      <c r="D124" s="4" t="s">
        <v>172</v>
      </c>
      <c r="E124" s="4">
        <v>144498329.39750001</v>
      </c>
      <c r="F124" s="4">
        <v>0</v>
      </c>
      <c r="G124" s="4">
        <v>5735674.8535000002</v>
      </c>
      <c r="H124" s="4">
        <v>6700112.1272999998</v>
      </c>
      <c r="I124" s="4">
        <v>6184489.0630999999</v>
      </c>
      <c r="J124" s="4">
        <v>3355890.8459000001</v>
      </c>
      <c r="K124" s="4">
        <v>36901953.653700002</v>
      </c>
      <c r="L124" s="5">
        <f t="shared" si="11"/>
        <v>203376449.94100001</v>
      </c>
      <c r="M124" s="8"/>
      <c r="N124" s="159">
        <v>24</v>
      </c>
      <c r="O124" s="151" t="s">
        <v>48</v>
      </c>
      <c r="P124" s="9">
        <v>1</v>
      </c>
      <c r="Q124" s="4" t="s">
        <v>552</v>
      </c>
      <c r="R124" s="4">
        <v>149651593.08759999</v>
      </c>
      <c r="S124" s="4">
        <v>0</v>
      </c>
      <c r="T124" s="4">
        <v>5940227.0104999999</v>
      </c>
      <c r="U124" s="4">
        <v>6939059.1426999997</v>
      </c>
      <c r="V124" s="4">
        <v>6405047.3426999999</v>
      </c>
      <c r="W124" s="4">
        <v>3475572.4402999999</v>
      </c>
      <c r="X124" s="4">
        <v>212973861.26350001</v>
      </c>
      <c r="Y124" s="5">
        <f t="shared" si="12"/>
        <v>385385360.28729999</v>
      </c>
    </row>
    <row r="125" spans="1:25" ht="24.9" customHeight="1">
      <c r="A125" s="155"/>
      <c r="B125" s="152"/>
      <c r="C125" s="1">
        <v>3</v>
      </c>
      <c r="D125" s="4" t="s">
        <v>173</v>
      </c>
      <c r="E125" s="4">
        <v>96163791.700000003</v>
      </c>
      <c r="F125" s="4">
        <v>0</v>
      </c>
      <c r="G125" s="4">
        <v>3817097.7074000002</v>
      </c>
      <c r="H125" s="4">
        <v>4458931.7375999996</v>
      </c>
      <c r="I125" s="4">
        <v>4115784.0406999998</v>
      </c>
      <c r="J125" s="4">
        <v>2233348.9226000002</v>
      </c>
      <c r="K125" s="4">
        <v>25270876.0594</v>
      </c>
      <c r="L125" s="5">
        <f t="shared" si="11"/>
        <v>136059830.16769999</v>
      </c>
      <c r="M125" s="8"/>
      <c r="N125" s="160"/>
      <c r="O125" s="152"/>
      <c r="P125" s="9">
        <v>2</v>
      </c>
      <c r="Q125" s="4" t="s">
        <v>553</v>
      </c>
      <c r="R125" s="4">
        <v>192357343.62149999</v>
      </c>
      <c r="S125" s="4">
        <v>0</v>
      </c>
      <c r="T125" s="4">
        <v>7635376.7083999999</v>
      </c>
      <c r="U125" s="4">
        <v>8919243.3999000005</v>
      </c>
      <c r="V125" s="4">
        <v>8232841.8107000003</v>
      </c>
      <c r="W125" s="4">
        <v>4467389.0092000002</v>
      </c>
      <c r="X125" s="4">
        <v>226485597.27790001</v>
      </c>
      <c r="Y125" s="5">
        <f t="shared" si="12"/>
        <v>448097791.8276</v>
      </c>
    </row>
    <row r="126" spans="1:25" ht="24.9" customHeight="1">
      <c r="A126" s="155"/>
      <c r="B126" s="152"/>
      <c r="C126" s="1">
        <v>4</v>
      </c>
      <c r="D126" s="4" t="s">
        <v>174</v>
      </c>
      <c r="E126" s="4">
        <v>118574299.5889</v>
      </c>
      <c r="F126" s="4">
        <v>0</v>
      </c>
      <c r="G126" s="4">
        <v>4706653.9194999998</v>
      </c>
      <c r="H126" s="4">
        <v>5498064.2750000004</v>
      </c>
      <c r="I126" s="4">
        <v>5074947.6623</v>
      </c>
      <c r="J126" s="4">
        <v>2753820.1183000002</v>
      </c>
      <c r="K126" s="4">
        <v>28503997.978300001</v>
      </c>
      <c r="L126" s="5">
        <f t="shared" si="11"/>
        <v>165111783.54230002</v>
      </c>
      <c r="M126" s="8"/>
      <c r="N126" s="160"/>
      <c r="O126" s="152"/>
      <c r="P126" s="9">
        <v>3</v>
      </c>
      <c r="Q126" s="4" t="s">
        <v>554</v>
      </c>
      <c r="R126" s="4">
        <v>310212898.3107</v>
      </c>
      <c r="S126" s="4">
        <v>0</v>
      </c>
      <c r="T126" s="4">
        <v>12313500.976</v>
      </c>
      <c r="U126" s="4">
        <v>14383980.843800001</v>
      </c>
      <c r="V126" s="4">
        <v>13277027.387399999</v>
      </c>
      <c r="W126" s="4">
        <v>7204516.6892999997</v>
      </c>
      <c r="X126" s="4">
        <v>262265724.96779999</v>
      </c>
      <c r="Y126" s="5">
        <f t="shared" si="12"/>
        <v>619657649.17499995</v>
      </c>
    </row>
    <row r="127" spans="1:25" ht="24.9" customHeight="1">
      <c r="A127" s="155"/>
      <c r="B127" s="152"/>
      <c r="C127" s="1">
        <v>5</v>
      </c>
      <c r="D127" s="4" t="s">
        <v>175</v>
      </c>
      <c r="E127" s="4">
        <v>124611251.0742</v>
      </c>
      <c r="F127" s="4">
        <v>0</v>
      </c>
      <c r="G127" s="4">
        <v>4946282.9239999996</v>
      </c>
      <c r="H127" s="4">
        <v>5777986.2093000002</v>
      </c>
      <c r="I127" s="4">
        <v>5333327.5383000001</v>
      </c>
      <c r="J127" s="4">
        <v>2894024.855</v>
      </c>
      <c r="K127" s="4">
        <v>31457200.096500002</v>
      </c>
      <c r="L127" s="5">
        <f t="shared" si="11"/>
        <v>175020072.69730002</v>
      </c>
      <c r="M127" s="8"/>
      <c r="N127" s="160"/>
      <c r="O127" s="152"/>
      <c r="P127" s="9">
        <v>4</v>
      </c>
      <c r="Q127" s="4" t="s">
        <v>555</v>
      </c>
      <c r="R127" s="4">
        <v>121244696.7318</v>
      </c>
      <c r="S127" s="4">
        <v>0</v>
      </c>
      <c r="T127" s="4">
        <v>4812651.8905999996</v>
      </c>
      <c r="U127" s="4">
        <v>5621885.5009000003</v>
      </c>
      <c r="V127" s="4">
        <v>5189239.9312000005</v>
      </c>
      <c r="W127" s="4">
        <v>2815838.5606999998</v>
      </c>
      <c r="X127" s="4">
        <v>204428411.2401</v>
      </c>
      <c r="Y127" s="5">
        <f t="shared" si="12"/>
        <v>344112723.85530001</v>
      </c>
    </row>
    <row r="128" spans="1:25" ht="24.9" customHeight="1">
      <c r="A128" s="155"/>
      <c r="B128" s="152"/>
      <c r="C128" s="1">
        <v>6</v>
      </c>
      <c r="D128" s="4" t="s">
        <v>176</v>
      </c>
      <c r="E128" s="4">
        <v>122512203.7489</v>
      </c>
      <c r="F128" s="4">
        <v>0</v>
      </c>
      <c r="G128" s="4">
        <v>4862963.9472000003</v>
      </c>
      <c r="H128" s="4">
        <v>5680657.3854999999</v>
      </c>
      <c r="I128" s="4">
        <v>5243488.8855999997</v>
      </c>
      <c r="J128" s="4">
        <v>2845275.6844000001</v>
      </c>
      <c r="K128" s="4">
        <v>31892389.795299999</v>
      </c>
      <c r="L128" s="5">
        <f t="shared" si="11"/>
        <v>173036979.44689998</v>
      </c>
      <c r="M128" s="8"/>
      <c r="N128" s="160"/>
      <c r="O128" s="152"/>
      <c r="P128" s="9">
        <v>5</v>
      </c>
      <c r="Q128" s="4" t="s">
        <v>556</v>
      </c>
      <c r="R128" s="4">
        <v>101936001.7343</v>
      </c>
      <c r="S128" s="4">
        <v>0</v>
      </c>
      <c r="T128" s="4">
        <v>4046218.1414000001</v>
      </c>
      <c r="U128" s="4">
        <v>4726578.1152999997</v>
      </c>
      <c r="V128" s="4">
        <v>4362833.0548</v>
      </c>
      <c r="W128" s="4">
        <v>2367405.1908999998</v>
      </c>
      <c r="X128" s="4">
        <v>198352391.51719999</v>
      </c>
      <c r="Y128" s="5">
        <f t="shared" si="12"/>
        <v>315791427.75389999</v>
      </c>
    </row>
    <row r="129" spans="1:25" ht="24.9" customHeight="1">
      <c r="A129" s="155"/>
      <c r="B129" s="152"/>
      <c r="C129" s="1">
        <v>7</v>
      </c>
      <c r="D129" s="4" t="s">
        <v>177</v>
      </c>
      <c r="E129" s="4">
        <v>169258989.60519999</v>
      </c>
      <c r="F129" s="4">
        <v>0</v>
      </c>
      <c r="G129" s="4">
        <v>6718517.3312999997</v>
      </c>
      <c r="H129" s="4">
        <v>7848216.7484999998</v>
      </c>
      <c r="I129" s="4">
        <v>7244238.5625999998</v>
      </c>
      <c r="J129" s="4">
        <v>3930942.9816000001</v>
      </c>
      <c r="K129" s="4">
        <v>39864860.140500002</v>
      </c>
      <c r="L129" s="5">
        <f t="shared" si="11"/>
        <v>234865765.36969995</v>
      </c>
      <c r="M129" s="8"/>
      <c r="N129" s="160"/>
      <c r="O129" s="152"/>
      <c r="P129" s="9">
        <v>6</v>
      </c>
      <c r="Q129" s="4" t="s">
        <v>557</v>
      </c>
      <c r="R129" s="4">
        <v>113960689.17470001</v>
      </c>
      <c r="S129" s="4">
        <v>0</v>
      </c>
      <c r="T129" s="4">
        <v>4523522.6034000004</v>
      </c>
      <c r="U129" s="4">
        <v>5284139.9534</v>
      </c>
      <c r="V129" s="4">
        <v>4877486.3956000004</v>
      </c>
      <c r="W129" s="4">
        <v>2646671.6617999999</v>
      </c>
      <c r="X129" s="4">
        <v>199782791.34299999</v>
      </c>
      <c r="Y129" s="5">
        <f t="shared" si="12"/>
        <v>331075301.13190001</v>
      </c>
    </row>
    <row r="130" spans="1:25" ht="24.9" customHeight="1">
      <c r="A130" s="155"/>
      <c r="B130" s="153"/>
      <c r="C130" s="1">
        <v>8</v>
      </c>
      <c r="D130" s="4" t="s">
        <v>178</v>
      </c>
      <c r="E130" s="4">
        <v>156232374.36039999</v>
      </c>
      <c r="F130" s="4">
        <v>0</v>
      </c>
      <c r="G130" s="4">
        <v>6201442.6370999999</v>
      </c>
      <c r="H130" s="4">
        <v>7244197.4276999999</v>
      </c>
      <c r="I130" s="4">
        <v>6686702.9852</v>
      </c>
      <c r="J130" s="4">
        <v>3628407.3119999999</v>
      </c>
      <c r="K130" s="4">
        <v>41910070.898199998</v>
      </c>
      <c r="L130" s="5">
        <f t="shared" si="11"/>
        <v>221903195.62060001</v>
      </c>
      <c r="M130" s="8"/>
      <c r="N130" s="160"/>
      <c r="O130" s="152"/>
      <c r="P130" s="9">
        <v>7</v>
      </c>
      <c r="Q130" s="4" t="s">
        <v>558</v>
      </c>
      <c r="R130" s="4">
        <v>104633323.32350001</v>
      </c>
      <c r="S130" s="4">
        <v>0</v>
      </c>
      <c r="T130" s="4">
        <v>4153284.8437000001</v>
      </c>
      <c r="U130" s="4">
        <v>4851647.7763999999</v>
      </c>
      <c r="V130" s="4">
        <v>4478277.6826999998</v>
      </c>
      <c r="W130" s="4">
        <v>2430048.9382000002</v>
      </c>
      <c r="X130" s="4">
        <v>196185303.5336</v>
      </c>
      <c r="Y130" s="5">
        <f t="shared" si="12"/>
        <v>316731886.09810001</v>
      </c>
    </row>
    <row r="131" spans="1:25" ht="24.9" customHeight="1">
      <c r="A131" s="1"/>
      <c r="B131" s="156" t="s">
        <v>818</v>
      </c>
      <c r="C131" s="157"/>
      <c r="D131" s="158"/>
      <c r="E131" s="11">
        <f>SUM(E123:E130)</f>
        <v>1057720295.9226</v>
      </c>
      <c r="F131" s="11">
        <f t="shared" ref="F131:K131" si="19">SUM(F123:F130)</f>
        <v>0</v>
      </c>
      <c r="G131" s="11">
        <f t="shared" si="19"/>
        <v>41984843.206300005</v>
      </c>
      <c r="H131" s="11">
        <f t="shared" si="19"/>
        <v>49044474.158</v>
      </c>
      <c r="I131" s="11">
        <f t="shared" si="19"/>
        <v>45270140.002800003</v>
      </c>
      <c r="J131" s="11">
        <f t="shared" si="19"/>
        <v>24564947.383300003</v>
      </c>
      <c r="K131" s="11">
        <f t="shared" si="19"/>
        <v>267567340.52270004</v>
      </c>
      <c r="L131" s="6">
        <f t="shared" si="11"/>
        <v>1486152041.1957002</v>
      </c>
      <c r="M131" s="8"/>
      <c r="N131" s="160"/>
      <c r="O131" s="152"/>
      <c r="P131" s="9">
        <v>8</v>
      </c>
      <c r="Q131" s="4" t="s">
        <v>559</v>
      </c>
      <c r="R131" s="4">
        <v>126228973.20370001</v>
      </c>
      <c r="S131" s="4">
        <v>0</v>
      </c>
      <c r="T131" s="4">
        <v>5010496.3179000001</v>
      </c>
      <c r="U131" s="4">
        <v>5852996.9011000004</v>
      </c>
      <c r="V131" s="4">
        <v>5402565.6039000005</v>
      </c>
      <c r="W131" s="4">
        <v>2931595.5238000001</v>
      </c>
      <c r="X131" s="4">
        <v>202597178.7969</v>
      </c>
      <c r="Y131" s="5">
        <f t="shared" si="12"/>
        <v>348023806.34729999</v>
      </c>
    </row>
    <row r="132" spans="1:25" ht="24.9" customHeight="1">
      <c r="A132" s="155">
        <v>7</v>
      </c>
      <c r="B132" s="151" t="s">
        <v>31</v>
      </c>
      <c r="C132" s="1">
        <v>1</v>
      </c>
      <c r="D132" s="4" t="s">
        <v>179</v>
      </c>
      <c r="E132" s="4">
        <v>124488843.2515</v>
      </c>
      <c r="F132" s="4">
        <v>-6066891.2400000002</v>
      </c>
      <c r="G132" s="4">
        <v>4941424.1032999996</v>
      </c>
      <c r="H132" s="4">
        <v>5772310.3918000003</v>
      </c>
      <c r="I132" s="4">
        <v>5328088.5169000002</v>
      </c>
      <c r="J132" s="4">
        <v>2891182.0035000001</v>
      </c>
      <c r="K132" s="4">
        <v>29039210.1358</v>
      </c>
      <c r="L132" s="5">
        <f t="shared" si="11"/>
        <v>166394167.16280001</v>
      </c>
      <c r="M132" s="8"/>
      <c r="N132" s="160"/>
      <c r="O132" s="152"/>
      <c r="P132" s="9">
        <v>9</v>
      </c>
      <c r="Q132" s="4" t="s">
        <v>560</v>
      </c>
      <c r="R132" s="4">
        <v>84287701.961500004</v>
      </c>
      <c r="S132" s="4">
        <v>0</v>
      </c>
      <c r="T132" s="4">
        <v>3345691.6395999999</v>
      </c>
      <c r="U132" s="4">
        <v>3908260.0917000002</v>
      </c>
      <c r="V132" s="4">
        <v>3607490.6409999998</v>
      </c>
      <c r="W132" s="4">
        <v>1957533.5481</v>
      </c>
      <c r="X132" s="4">
        <v>192332006.1561</v>
      </c>
      <c r="Y132" s="5">
        <f t="shared" si="12"/>
        <v>289438684.03799999</v>
      </c>
    </row>
    <row r="133" spans="1:25" ht="24.9" customHeight="1">
      <c r="A133" s="155"/>
      <c r="B133" s="152"/>
      <c r="C133" s="1">
        <v>2</v>
      </c>
      <c r="D133" s="4" t="s">
        <v>180</v>
      </c>
      <c r="E133" s="4">
        <v>109842568.0325</v>
      </c>
      <c r="F133" s="4">
        <v>-6066891.2400000002</v>
      </c>
      <c r="G133" s="4">
        <v>4360059.0949999997</v>
      </c>
      <c r="H133" s="4">
        <v>5093190.5250000004</v>
      </c>
      <c r="I133" s="4">
        <v>4701231.9346000003</v>
      </c>
      <c r="J133" s="4">
        <v>2551030.6595999999</v>
      </c>
      <c r="K133" s="4">
        <v>25220209.564199999</v>
      </c>
      <c r="L133" s="5">
        <f t="shared" si="11"/>
        <v>145701398.57090002</v>
      </c>
      <c r="M133" s="8"/>
      <c r="N133" s="160"/>
      <c r="O133" s="152"/>
      <c r="P133" s="9">
        <v>10</v>
      </c>
      <c r="Q133" s="4" t="s">
        <v>561</v>
      </c>
      <c r="R133" s="4">
        <v>143719018.14719999</v>
      </c>
      <c r="S133" s="4">
        <v>0</v>
      </c>
      <c r="T133" s="4">
        <v>5704741.0982999997</v>
      </c>
      <c r="U133" s="4">
        <v>6663976.9500000002</v>
      </c>
      <c r="V133" s="4">
        <v>6151134.7543000001</v>
      </c>
      <c r="W133" s="4">
        <v>3337791.7889999999</v>
      </c>
      <c r="X133" s="4">
        <v>211041365.8434</v>
      </c>
      <c r="Y133" s="5">
        <f t="shared" si="12"/>
        <v>376618028.58219999</v>
      </c>
    </row>
    <row r="134" spans="1:25" ht="24.9" customHeight="1">
      <c r="A134" s="155"/>
      <c r="B134" s="152"/>
      <c r="C134" s="1">
        <v>3</v>
      </c>
      <c r="D134" s="4" t="s">
        <v>181</v>
      </c>
      <c r="E134" s="4">
        <v>106360262.8291</v>
      </c>
      <c r="F134" s="4">
        <v>-6066891.2400000002</v>
      </c>
      <c r="G134" s="4">
        <v>4221833.4803999998</v>
      </c>
      <c r="H134" s="4">
        <v>4931722.6698000003</v>
      </c>
      <c r="I134" s="4">
        <v>4552190.2222999996</v>
      </c>
      <c r="J134" s="4">
        <v>2470156.1179999998</v>
      </c>
      <c r="K134" s="4">
        <v>24089560.205499999</v>
      </c>
      <c r="L134" s="5">
        <f t="shared" si="11"/>
        <v>140558834.28509998</v>
      </c>
      <c r="M134" s="8"/>
      <c r="N134" s="160"/>
      <c r="O134" s="152"/>
      <c r="P134" s="9">
        <v>11</v>
      </c>
      <c r="Q134" s="4" t="s">
        <v>562</v>
      </c>
      <c r="R134" s="4">
        <v>124237981.4208</v>
      </c>
      <c r="S134" s="4">
        <v>0</v>
      </c>
      <c r="T134" s="4">
        <v>4931466.4664000003</v>
      </c>
      <c r="U134" s="4">
        <v>5760678.4068999998</v>
      </c>
      <c r="V134" s="4">
        <v>5317351.699</v>
      </c>
      <c r="W134" s="4">
        <v>2885355.8813</v>
      </c>
      <c r="X134" s="4">
        <v>204128841.5997</v>
      </c>
      <c r="Y134" s="5">
        <f t="shared" si="12"/>
        <v>347261675.47409999</v>
      </c>
    </row>
    <row r="135" spans="1:25" ht="24.9" customHeight="1">
      <c r="A135" s="155"/>
      <c r="B135" s="152"/>
      <c r="C135" s="1">
        <v>4</v>
      </c>
      <c r="D135" s="4" t="s">
        <v>182</v>
      </c>
      <c r="E135" s="4">
        <v>126088701.3285</v>
      </c>
      <c r="F135" s="4">
        <v>-6066891.2400000002</v>
      </c>
      <c r="G135" s="4">
        <v>5004928.4067000002</v>
      </c>
      <c r="H135" s="4">
        <v>5846492.7615999999</v>
      </c>
      <c r="I135" s="4">
        <v>5396562.0060000001</v>
      </c>
      <c r="J135" s="4">
        <v>2928337.79</v>
      </c>
      <c r="K135" s="4">
        <v>30536395.306000002</v>
      </c>
      <c r="L135" s="5">
        <f t="shared" si="11"/>
        <v>169734526.35879999</v>
      </c>
      <c r="M135" s="8"/>
      <c r="N135" s="160"/>
      <c r="O135" s="152"/>
      <c r="P135" s="9">
        <v>12</v>
      </c>
      <c r="Q135" s="4" t="s">
        <v>563</v>
      </c>
      <c r="R135" s="4">
        <v>170821062.34529999</v>
      </c>
      <c r="S135" s="4">
        <v>0</v>
      </c>
      <c r="T135" s="4">
        <v>6780521.7944</v>
      </c>
      <c r="U135" s="4">
        <v>7920647.0842000004</v>
      </c>
      <c r="V135" s="4">
        <v>7311094.8496000003</v>
      </c>
      <c r="W135" s="4">
        <v>3967221.2253999999</v>
      </c>
      <c r="X135" s="4">
        <v>217535517.27540001</v>
      </c>
      <c r="Y135" s="5">
        <f t="shared" si="12"/>
        <v>414336064.57429999</v>
      </c>
    </row>
    <row r="136" spans="1:25" ht="24.9" customHeight="1">
      <c r="A136" s="155"/>
      <c r="B136" s="152"/>
      <c r="C136" s="1">
        <v>5</v>
      </c>
      <c r="D136" s="4" t="s">
        <v>183</v>
      </c>
      <c r="E136" s="4">
        <v>163643502.90560001</v>
      </c>
      <c r="F136" s="4">
        <v>-6066891.2400000002</v>
      </c>
      <c r="G136" s="4">
        <v>6495617.8279999997</v>
      </c>
      <c r="H136" s="4">
        <v>7587837.3331000004</v>
      </c>
      <c r="I136" s="4">
        <v>7003897.2643999998</v>
      </c>
      <c r="J136" s="4">
        <v>3800526.5229000002</v>
      </c>
      <c r="K136" s="4">
        <v>39892069.696699999</v>
      </c>
      <c r="L136" s="5">
        <f t="shared" si="11"/>
        <v>222356560.31070003</v>
      </c>
      <c r="M136" s="8"/>
      <c r="N136" s="160"/>
      <c r="O136" s="152"/>
      <c r="P136" s="9">
        <v>13</v>
      </c>
      <c r="Q136" s="4" t="s">
        <v>564</v>
      </c>
      <c r="R136" s="4">
        <v>184817351.928</v>
      </c>
      <c r="S136" s="4">
        <v>0</v>
      </c>
      <c r="T136" s="4">
        <v>7336086.4611</v>
      </c>
      <c r="U136" s="4">
        <v>8569628.3559000008</v>
      </c>
      <c r="V136" s="4">
        <v>7910132.2240000004</v>
      </c>
      <c r="W136" s="4">
        <v>4292277.0255000005</v>
      </c>
      <c r="X136" s="4">
        <v>225357720.5959</v>
      </c>
      <c r="Y136" s="5">
        <f t="shared" si="12"/>
        <v>438283196.59039998</v>
      </c>
    </row>
    <row r="137" spans="1:25" ht="24.9" customHeight="1">
      <c r="A137" s="155"/>
      <c r="B137" s="152"/>
      <c r="C137" s="1">
        <v>6</v>
      </c>
      <c r="D137" s="4" t="s">
        <v>184</v>
      </c>
      <c r="E137" s="4">
        <v>133698792.9174</v>
      </c>
      <c r="F137" s="4">
        <v>-6066891.2400000002</v>
      </c>
      <c r="G137" s="4">
        <v>5307001.1789999995</v>
      </c>
      <c r="H137" s="4">
        <v>6199358.2040999997</v>
      </c>
      <c r="I137" s="4">
        <v>5722271.8491000002</v>
      </c>
      <c r="J137" s="4">
        <v>3105077.8034999999</v>
      </c>
      <c r="K137" s="4">
        <v>29805734.7064</v>
      </c>
      <c r="L137" s="5">
        <f t="shared" ref="L137:L200" si="20">E137+F137+G137+H137+I137+J137+K137</f>
        <v>177771345.41950002</v>
      </c>
      <c r="M137" s="8"/>
      <c r="N137" s="160"/>
      <c r="O137" s="152"/>
      <c r="P137" s="9">
        <v>14</v>
      </c>
      <c r="Q137" s="4" t="s">
        <v>565</v>
      </c>
      <c r="R137" s="4">
        <v>99490038.173600003</v>
      </c>
      <c r="S137" s="4">
        <v>0</v>
      </c>
      <c r="T137" s="4">
        <v>3949128.7719000001</v>
      </c>
      <c r="U137" s="4">
        <v>4613163.4468999999</v>
      </c>
      <c r="V137" s="4">
        <v>4258146.4819999998</v>
      </c>
      <c r="W137" s="4">
        <v>2310599.0896999999</v>
      </c>
      <c r="X137" s="4">
        <v>197874707.5334</v>
      </c>
      <c r="Y137" s="5">
        <f t="shared" ref="Y137:Y200" si="21">R137+S137+T137+U137+V137+W137+X137</f>
        <v>312495783.4975</v>
      </c>
    </row>
    <row r="138" spans="1:25" ht="24.9" customHeight="1">
      <c r="A138" s="155"/>
      <c r="B138" s="152"/>
      <c r="C138" s="1">
        <v>7</v>
      </c>
      <c r="D138" s="4" t="s">
        <v>185</v>
      </c>
      <c r="E138" s="4">
        <v>126825785.6593</v>
      </c>
      <c r="F138" s="4">
        <v>-6066891.2400000002</v>
      </c>
      <c r="G138" s="4">
        <v>5034186.0186999999</v>
      </c>
      <c r="H138" s="4">
        <v>5880669.9572000001</v>
      </c>
      <c r="I138" s="4">
        <v>5428109.0142000001</v>
      </c>
      <c r="J138" s="4">
        <v>2945456.1508999998</v>
      </c>
      <c r="K138" s="4">
        <v>28120911.650899999</v>
      </c>
      <c r="L138" s="5">
        <f t="shared" si="20"/>
        <v>168168227.21120003</v>
      </c>
      <c r="M138" s="8"/>
      <c r="N138" s="160"/>
      <c r="O138" s="152"/>
      <c r="P138" s="9">
        <v>15</v>
      </c>
      <c r="Q138" s="4" t="s">
        <v>566</v>
      </c>
      <c r="R138" s="4">
        <v>120050709.3734</v>
      </c>
      <c r="S138" s="4">
        <v>0</v>
      </c>
      <c r="T138" s="4">
        <v>4765258.102</v>
      </c>
      <c r="U138" s="4">
        <v>5566522.5828</v>
      </c>
      <c r="V138" s="4">
        <v>5138137.5981000001</v>
      </c>
      <c r="W138" s="4">
        <v>2788108.889</v>
      </c>
      <c r="X138" s="4">
        <v>204401528.33070001</v>
      </c>
      <c r="Y138" s="5">
        <f t="shared" si="21"/>
        <v>342710264.87600005</v>
      </c>
    </row>
    <row r="139" spans="1:25" ht="24.9" customHeight="1">
      <c r="A139" s="155"/>
      <c r="B139" s="152"/>
      <c r="C139" s="1">
        <v>8</v>
      </c>
      <c r="D139" s="4" t="s">
        <v>186</v>
      </c>
      <c r="E139" s="4">
        <v>108988056.2165</v>
      </c>
      <c r="F139" s="4">
        <v>-6066891.2400000002</v>
      </c>
      <c r="G139" s="4">
        <v>4326140.3503999999</v>
      </c>
      <c r="H139" s="4">
        <v>5053568.4408</v>
      </c>
      <c r="I139" s="4">
        <v>4664659.0620999997</v>
      </c>
      <c r="J139" s="4">
        <v>2531185.1126000001</v>
      </c>
      <c r="K139" s="4">
        <v>25619354.465300001</v>
      </c>
      <c r="L139" s="5">
        <f t="shared" si="20"/>
        <v>145116072.4077</v>
      </c>
      <c r="M139" s="8"/>
      <c r="N139" s="160"/>
      <c r="O139" s="152"/>
      <c r="P139" s="9">
        <v>16</v>
      </c>
      <c r="Q139" s="4" t="s">
        <v>567</v>
      </c>
      <c r="R139" s="4">
        <v>179724931.3263</v>
      </c>
      <c r="S139" s="4">
        <v>0</v>
      </c>
      <c r="T139" s="4">
        <v>7133949.392</v>
      </c>
      <c r="U139" s="4">
        <v>8333502.5185000002</v>
      </c>
      <c r="V139" s="4">
        <v>7692178.0120000001</v>
      </c>
      <c r="W139" s="4">
        <v>4174008.477</v>
      </c>
      <c r="X139" s="4">
        <v>223405756.16280001</v>
      </c>
      <c r="Y139" s="5">
        <f t="shared" si="21"/>
        <v>430464325.88859999</v>
      </c>
    </row>
    <row r="140" spans="1:25" ht="24.9" customHeight="1">
      <c r="A140" s="155"/>
      <c r="B140" s="152"/>
      <c r="C140" s="1">
        <v>9</v>
      </c>
      <c r="D140" s="4" t="s">
        <v>187</v>
      </c>
      <c r="E140" s="4">
        <v>137680025.03999999</v>
      </c>
      <c r="F140" s="4">
        <v>-6066891.2400000002</v>
      </c>
      <c r="G140" s="4">
        <v>5465031.0543</v>
      </c>
      <c r="H140" s="4">
        <v>6383960.3496000003</v>
      </c>
      <c r="I140" s="4">
        <v>5892667.4973999998</v>
      </c>
      <c r="J140" s="4">
        <v>3197539.6368</v>
      </c>
      <c r="K140" s="4">
        <v>31802001.6919</v>
      </c>
      <c r="L140" s="5">
        <f t="shared" si="20"/>
        <v>184354334.02999997</v>
      </c>
      <c r="M140" s="8"/>
      <c r="N140" s="160"/>
      <c r="O140" s="152"/>
      <c r="P140" s="9">
        <v>17</v>
      </c>
      <c r="Q140" s="4" t="s">
        <v>568</v>
      </c>
      <c r="R140" s="4">
        <v>174390516.35550001</v>
      </c>
      <c r="S140" s="4">
        <v>0</v>
      </c>
      <c r="T140" s="4">
        <v>6922206.6684999997</v>
      </c>
      <c r="U140" s="4">
        <v>8086155.8635</v>
      </c>
      <c r="V140" s="4">
        <v>7463866.5071</v>
      </c>
      <c r="W140" s="4">
        <v>4050119.7480000001</v>
      </c>
      <c r="X140" s="4">
        <v>221299847.8946</v>
      </c>
      <c r="Y140" s="5">
        <f t="shared" si="21"/>
        <v>422212713.03719997</v>
      </c>
    </row>
    <row r="141" spans="1:25" ht="24.9" customHeight="1">
      <c r="A141" s="155"/>
      <c r="B141" s="152"/>
      <c r="C141" s="1">
        <v>10</v>
      </c>
      <c r="D141" s="4" t="s">
        <v>188</v>
      </c>
      <c r="E141" s="4">
        <v>130260911.7219</v>
      </c>
      <c r="F141" s="4">
        <v>-6066891.2400000002</v>
      </c>
      <c r="G141" s="4">
        <v>5170538.9181000004</v>
      </c>
      <c r="H141" s="4">
        <v>6039950.2055000002</v>
      </c>
      <c r="I141" s="4">
        <v>5575131.4721999997</v>
      </c>
      <c r="J141" s="4">
        <v>3025234.9840000002</v>
      </c>
      <c r="K141" s="4">
        <v>31859504.596700002</v>
      </c>
      <c r="L141" s="5">
        <f t="shared" si="20"/>
        <v>175864380.65840003</v>
      </c>
      <c r="M141" s="8"/>
      <c r="N141" s="160"/>
      <c r="O141" s="152"/>
      <c r="P141" s="9">
        <v>18</v>
      </c>
      <c r="Q141" s="4" t="s">
        <v>569</v>
      </c>
      <c r="R141" s="4">
        <v>178067301.16389999</v>
      </c>
      <c r="S141" s="4">
        <v>0</v>
      </c>
      <c r="T141" s="4">
        <v>7068151.9002</v>
      </c>
      <c r="U141" s="4">
        <v>8256641.3673</v>
      </c>
      <c r="V141" s="4">
        <v>7621231.8934000004</v>
      </c>
      <c r="W141" s="4">
        <v>4135510.9670000002</v>
      </c>
      <c r="X141" s="4">
        <v>222712586.97499999</v>
      </c>
      <c r="Y141" s="5">
        <f t="shared" si="21"/>
        <v>427861424.26680005</v>
      </c>
    </row>
    <row r="142" spans="1:25" ht="24.9" customHeight="1">
      <c r="A142" s="155"/>
      <c r="B142" s="152"/>
      <c r="C142" s="1">
        <v>11</v>
      </c>
      <c r="D142" s="4" t="s">
        <v>189</v>
      </c>
      <c r="E142" s="4">
        <v>149140050.3574</v>
      </c>
      <c r="F142" s="4">
        <v>-6066891.2400000002</v>
      </c>
      <c r="G142" s="4">
        <v>5919921.9813999999</v>
      </c>
      <c r="H142" s="4">
        <v>6915339.8812999995</v>
      </c>
      <c r="I142" s="4">
        <v>6383153.4534</v>
      </c>
      <c r="J142" s="4">
        <v>3463692.1537000001</v>
      </c>
      <c r="K142" s="4">
        <v>33247349.861900002</v>
      </c>
      <c r="L142" s="5">
        <f t="shared" si="20"/>
        <v>199002616.44909999</v>
      </c>
      <c r="M142" s="8"/>
      <c r="N142" s="160"/>
      <c r="O142" s="152"/>
      <c r="P142" s="9">
        <v>19</v>
      </c>
      <c r="Q142" s="4" t="s">
        <v>570</v>
      </c>
      <c r="R142" s="4">
        <v>137718407.33059999</v>
      </c>
      <c r="S142" s="4">
        <v>0</v>
      </c>
      <c r="T142" s="4">
        <v>5466554.5898000002</v>
      </c>
      <c r="U142" s="4">
        <v>6385740.0632999996</v>
      </c>
      <c r="V142" s="4">
        <v>5894310.2489999998</v>
      </c>
      <c r="W142" s="4">
        <v>3198431.0435000001</v>
      </c>
      <c r="X142" s="4">
        <v>209522119.81029999</v>
      </c>
      <c r="Y142" s="5">
        <f t="shared" si="21"/>
        <v>368185563.08650005</v>
      </c>
    </row>
    <row r="143" spans="1:25" ht="24.9" customHeight="1">
      <c r="A143" s="155"/>
      <c r="B143" s="152"/>
      <c r="C143" s="1">
        <v>12</v>
      </c>
      <c r="D143" s="4" t="s">
        <v>190</v>
      </c>
      <c r="E143" s="4">
        <v>114530774.17649999</v>
      </c>
      <c r="F143" s="4">
        <v>-6066891.2400000002</v>
      </c>
      <c r="G143" s="4">
        <v>4546151.3924000002</v>
      </c>
      <c r="H143" s="4">
        <v>5310573.7083999999</v>
      </c>
      <c r="I143" s="4">
        <v>4901885.8781000003</v>
      </c>
      <c r="J143" s="4">
        <v>2659911.5591000002</v>
      </c>
      <c r="K143" s="4">
        <v>28447364.200599998</v>
      </c>
      <c r="L143" s="5">
        <f t="shared" si="20"/>
        <v>154329769.6751</v>
      </c>
      <c r="M143" s="8"/>
      <c r="N143" s="161"/>
      <c r="O143" s="153"/>
      <c r="P143" s="9">
        <v>20</v>
      </c>
      <c r="Q143" s="4" t="s">
        <v>571</v>
      </c>
      <c r="R143" s="4">
        <v>157532334.2683</v>
      </c>
      <c r="S143" s="4">
        <v>0</v>
      </c>
      <c r="T143" s="4">
        <v>6253042.8693000004</v>
      </c>
      <c r="U143" s="4">
        <v>7304474.091</v>
      </c>
      <c r="V143" s="4">
        <v>6742340.9145</v>
      </c>
      <c r="W143" s="4">
        <v>3658598.1354</v>
      </c>
      <c r="X143" s="4">
        <v>215628156.7728</v>
      </c>
      <c r="Y143" s="5">
        <f t="shared" si="21"/>
        <v>397118947.05129999</v>
      </c>
    </row>
    <row r="144" spans="1:25" ht="24.9" customHeight="1">
      <c r="A144" s="155"/>
      <c r="B144" s="152"/>
      <c r="C144" s="1">
        <v>13</v>
      </c>
      <c r="D144" s="4" t="s">
        <v>191</v>
      </c>
      <c r="E144" s="4">
        <v>137578379.43279999</v>
      </c>
      <c r="F144" s="4">
        <v>-6066891.2400000002</v>
      </c>
      <c r="G144" s="4">
        <v>5460996.3629999999</v>
      </c>
      <c r="H144" s="4">
        <v>6379247.2364999996</v>
      </c>
      <c r="I144" s="4">
        <v>5888317.0932</v>
      </c>
      <c r="J144" s="4">
        <v>3195178.9758000001</v>
      </c>
      <c r="K144" s="4">
        <v>36182830.959100001</v>
      </c>
      <c r="L144" s="5">
        <f t="shared" si="20"/>
        <v>188618058.8204</v>
      </c>
      <c r="M144" s="8"/>
      <c r="N144" s="15"/>
      <c r="O144" s="156" t="s">
        <v>836</v>
      </c>
      <c r="P144" s="157"/>
      <c r="Q144" s="158"/>
      <c r="R144" s="11">
        <f>SUM(R124:R143)</f>
        <v>2975082872.9821997</v>
      </c>
      <c r="S144" s="11">
        <f t="shared" ref="S144:X144" si="22">SUM(S124:S143)</f>
        <v>0</v>
      </c>
      <c r="T144" s="11">
        <f t="shared" si="22"/>
        <v>118092078.24540001</v>
      </c>
      <c r="U144" s="11">
        <f t="shared" si="22"/>
        <v>137948922.45550001</v>
      </c>
      <c r="V144" s="11">
        <f t="shared" si="22"/>
        <v>127332735.03299999</v>
      </c>
      <c r="W144" s="11">
        <f t="shared" si="22"/>
        <v>69094593.833100006</v>
      </c>
      <c r="X144" s="11">
        <f t="shared" si="22"/>
        <v>4248311414.8901</v>
      </c>
      <c r="Y144" s="5">
        <f t="shared" si="21"/>
        <v>7675862617.4392996</v>
      </c>
    </row>
    <row r="145" spans="1:25" ht="24.9" customHeight="1">
      <c r="A145" s="155"/>
      <c r="B145" s="152"/>
      <c r="C145" s="1">
        <v>14</v>
      </c>
      <c r="D145" s="4" t="s">
        <v>192</v>
      </c>
      <c r="E145" s="4">
        <v>101629699.3929</v>
      </c>
      <c r="F145" s="4">
        <v>-6066891.2400000002</v>
      </c>
      <c r="G145" s="4">
        <v>4034059.8648999999</v>
      </c>
      <c r="H145" s="4">
        <v>4712375.4594999999</v>
      </c>
      <c r="I145" s="4">
        <v>4349723.3981999997</v>
      </c>
      <c r="J145" s="4">
        <v>2360291.4945999999</v>
      </c>
      <c r="K145" s="4">
        <v>24215536.170899998</v>
      </c>
      <c r="L145" s="5">
        <f t="shared" si="20"/>
        <v>135234794.54100001</v>
      </c>
      <c r="M145" s="8"/>
      <c r="N145" s="159">
        <v>25</v>
      </c>
      <c r="O145" s="151" t="s">
        <v>49</v>
      </c>
      <c r="P145" s="9">
        <v>1</v>
      </c>
      <c r="Q145" s="4" t="s">
        <v>572</v>
      </c>
      <c r="R145" s="4">
        <v>103073609.7298</v>
      </c>
      <c r="S145" s="4">
        <v>-3018317.48</v>
      </c>
      <c r="T145" s="4">
        <v>4091374.0238000001</v>
      </c>
      <c r="U145" s="4">
        <v>4779326.8298000004</v>
      </c>
      <c r="V145" s="4">
        <v>4411522.3666000003</v>
      </c>
      <c r="W145" s="4">
        <v>2393825.4843000001</v>
      </c>
      <c r="X145" s="4">
        <v>26033515.668499999</v>
      </c>
      <c r="Y145" s="5">
        <f t="shared" si="21"/>
        <v>141764856.62279999</v>
      </c>
    </row>
    <row r="146" spans="1:25" ht="24.9" customHeight="1">
      <c r="A146" s="155"/>
      <c r="B146" s="152"/>
      <c r="C146" s="1">
        <v>15</v>
      </c>
      <c r="D146" s="4" t="s">
        <v>193</v>
      </c>
      <c r="E146" s="4">
        <v>106764149.6769</v>
      </c>
      <c r="F146" s="4">
        <v>-6066891.2400000002</v>
      </c>
      <c r="G146" s="4">
        <v>4237865.2479999997</v>
      </c>
      <c r="H146" s="4">
        <v>4950450.1332</v>
      </c>
      <c r="I146" s="4">
        <v>4569476.4691000003</v>
      </c>
      <c r="J146" s="4">
        <v>2479536.1584000001</v>
      </c>
      <c r="K146" s="4">
        <v>26014882.8314</v>
      </c>
      <c r="L146" s="5">
        <f t="shared" si="20"/>
        <v>142949469.27700001</v>
      </c>
      <c r="M146" s="8"/>
      <c r="N146" s="160"/>
      <c r="O146" s="152"/>
      <c r="P146" s="9">
        <v>2</v>
      </c>
      <c r="Q146" s="4" t="s">
        <v>573</v>
      </c>
      <c r="R146" s="4">
        <v>116182569.15620001</v>
      </c>
      <c r="S146" s="4">
        <v>-3018317.48</v>
      </c>
      <c r="T146" s="4">
        <v>4611717.2641000003</v>
      </c>
      <c r="U146" s="4">
        <v>5387164.2933999998</v>
      </c>
      <c r="V146" s="4">
        <v>4972582.2525000004</v>
      </c>
      <c r="W146" s="4">
        <v>2698273.5504000001</v>
      </c>
      <c r="X146" s="4">
        <v>25981919.7707</v>
      </c>
      <c r="Y146" s="5">
        <f t="shared" si="21"/>
        <v>156815908.8073</v>
      </c>
    </row>
    <row r="147" spans="1:25" ht="24.9" customHeight="1">
      <c r="A147" s="155"/>
      <c r="B147" s="152"/>
      <c r="C147" s="1">
        <v>16</v>
      </c>
      <c r="D147" s="4" t="s">
        <v>194</v>
      </c>
      <c r="E147" s="4">
        <v>97381924.717500001</v>
      </c>
      <c r="F147" s="4">
        <v>-6066891.2400000002</v>
      </c>
      <c r="G147" s="4">
        <v>3865449.9267000002</v>
      </c>
      <c r="H147" s="4">
        <v>4515414.2439000001</v>
      </c>
      <c r="I147" s="4">
        <v>4167919.8014000002</v>
      </c>
      <c r="J147" s="4">
        <v>2261639.3634000001</v>
      </c>
      <c r="K147" s="4">
        <v>22565612.677099999</v>
      </c>
      <c r="L147" s="5">
        <f t="shared" si="20"/>
        <v>128691069.49000001</v>
      </c>
      <c r="M147" s="8"/>
      <c r="N147" s="160"/>
      <c r="O147" s="152"/>
      <c r="P147" s="9">
        <v>3</v>
      </c>
      <c r="Q147" s="4" t="s">
        <v>574</v>
      </c>
      <c r="R147" s="4">
        <v>118960637.32529999</v>
      </c>
      <c r="S147" s="4">
        <v>-3018317.48</v>
      </c>
      <c r="T147" s="4">
        <v>4721989.0977999996</v>
      </c>
      <c r="U147" s="4">
        <v>5515978.0195000004</v>
      </c>
      <c r="V147" s="4">
        <v>5091482.8119000001</v>
      </c>
      <c r="W147" s="4">
        <v>2762792.5907000001</v>
      </c>
      <c r="X147" s="4">
        <v>27611349.566799998</v>
      </c>
      <c r="Y147" s="5">
        <f t="shared" si="21"/>
        <v>161645911.93199998</v>
      </c>
    </row>
    <row r="148" spans="1:25" ht="24.9" customHeight="1">
      <c r="A148" s="155"/>
      <c r="B148" s="152"/>
      <c r="C148" s="1">
        <v>17</v>
      </c>
      <c r="D148" s="4" t="s">
        <v>195</v>
      </c>
      <c r="E148" s="4">
        <v>123217883.74429999</v>
      </c>
      <c r="F148" s="4">
        <v>-6066891.2400000002</v>
      </c>
      <c r="G148" s="4">
        <v>4890975.0045999996</v>
      </c>
      <c r="H148" s="4">
        <v>5713378.4219000004</v>
      </c>
      <c r="I148" s="4">
        <v>5273691.7967999997</v>
      </c>
      <c r="J148" s="4">
        <v>2861664.6976999999</v>
      </c>
      <c r="K148" s="4">
        <v>28518067.457699999</v>
      </c>
      <c r="L148" s="5">
        <f t="shared" si="20"/>
        <v>164408769.88300002</v>
      </c>
      <c r="M148" s="8"/>
      <c r="N148" s="160"/>
      <c r="O148" s="152"/>
      <c r="P148" s="9">
        <v>4</v>
      </c>
      <c r="Q148" s="4" t="s">
        <v>575</v>
      </c>
      <c r="R148" s="4">
        <v>140357340.70460001</v>
      </c>
      <c r="S148" s="4">
        <v>-3018317.48</v>
      </c>
      <c r="T148" s="4">
        <v>5571303.6470999997</v>
      </c>
      <c r="U148" s="4">
        <v>6508102.3740999997</v>
      </c>
      <c r="V148" s="4">
        <v>6007255.8772</v>
      </c>
      <c r="W148" s="4">
        <v>3259718.7579000001</v>
      </c>
      <c r="X148" s="4">
        <v>31581702.123599999</v>
      </c>
      <c r="Y148" s="5">
        <f t="shared" si="21"/>
        <v>190267106.00450003</v>
      </c>
    </row>
    <row r="149" spans="1:25" ht="24.9" customHeight="1">
      <c r="A149" s="155"/>
      <c r="B149" s="152"/>
      <c r="C149" s="1">
        <v>18</v>
      </c>
      <c r="D149" s="4" t="s">
        <v>196</v>
      </c>
      <c r="E149" s="4">
        <v>115467677.9215</v>
      </c>
      <c r="F149" s="4">
        <v>-6066891.2400000002</v>
      </c>
      <c r="G149" s="4">
        <v>4583340.5784</v>
      </c>
      <c r="H149" s="4">
        <v>5354016.1494000005</v>
      </c>
      <c r="I149" s="4">
        <v>4941985.1026999997</v>
      </c>
      <c r="J149" s="4">
        <v>2681670.6113999998</v>
      </c>
      <c r="K149" s="4">
        <v>28904494.211100001</v>
      </c>
      <c r="L149" s="5">
        <f t="shared" si="20"/>
        <v>155866293.33449998</v>
      </c>
      <c r="M149" s="8"/>
      <c r="N149" s="160"/>
      <c r="O149" s="152"/>
      <c r="P149" s="9">
        <v>5</v>
      </c>
      <c r="Q149" s="4" t="s">
        <v>576</v>
      </c>
      <c r="R149" s="4">
        <v>100221181.4469</v>
      </c>
      <c r="S149" s="4">
        <v>-3018317.48</v>
      </c>
      <c r="T149" s="4">
        <v>3978150.5614</v>
      </c>
      <c r="U149" s="4">
        <v>4647065.1668999996</v>
      </c>
      <c r="V149" s="4">
        <v>4289439.2144999998</v>
      </c>
      <c r="W149" s="4">
        <v>2327579.4730000002</v>
      </c>
      <c r="X149" s="4">
        <v>23973477.117699999</v>
      </c>
      <c r="Y149" s="5">
        <f t="shared" si="21"/>
        <v>136418575.50039998</v>
      </c>
    </row>
    <row r="150" spans="1:25" ht="24.9" customHeight="1">
      <c r="A150" s="155"/>
      <c r="B150" s="152"/>
      <c r="C150" s="1">
        <v>19</v>
      </c>
      <c r="D150" s="4" t="s">
        <v>197</v>
      </c>
      <c r="E150" s="4">
        <v>135233905.27039999</v>
      </c>
      <c r="F150" s="4">
        <v>-6066891.2400000002</v>
      </c>
      <c r="G150" s="4">
        <v>5367935.4842999997</v>
      </c>
      <c r="H150" s="4">
        <v>6270538.4380999999</v>
      </c>
      <c r="I150" s="4">
        <v>5787974.2389000002</v>
      </c>
      <c r="J150" s="4">
        <v>3140729.9076999999</v>
      </c>
      <c r="K150" s="4">
        <v>34029063.879100002</v>
      </c>
      <c r="L150" s="5">
        <f t="shared" si="20"/>
        <v>183763255.97850001</v>
      </c>
      <c r="M150" s="8"/>
      <c r="N150" s="160"/>
      <c r="O150" s="152"/>
      <c r="P150" s="9">
        <v>6</v>
      </c>
      <c r="Q150" s="4" t="s">
        <v>577</v>
      </c>
      <c r="R150" s="4">
        <v>94241415.5625</v>
      </c>
      <c r="S150" s="4">
        <v>-3018317.48</v>
      </c>
      <c r="T150" s="4">
        <v>3740791.4656000002</v>
      </c>
      <c r="U150" s="4">
        <v>4369794.82</v>
      </c>
      <c r="V150" s="4">
        <v>4033506.8665999998</v>
      </c>
      <c r="W150" s="4">
        <v>2188702.8391</v>
      </c>
      <c r="X150" s="4">
        <v>24781832.9419</v>
      </c>
      <c r="Y150" s="5">
        <f t="shared" si="21"/>
        <v>130337727.0157</v>
      </c>
    </row>
    <row r="151" spans="1:25" ht="24.9" customHeight="1">
      <c r="A151" s="155"/>
      <c r="B151" s="152"/>
      <c r="C151" s="1">
        <v>20</v>
      </c>
      <c r="D151" s="4" t="s">
        <v>198</v>
      </c>
      <c r="E151" s="4">
        <v>93727610.853499994</v>
      </c>
      <c r="F151" s="4">
        <v>-6066891.2400000002</v>
      </c>
      <c r="G151" s="4">
        <v>3720396.6502</v>
      </c>
      <c r="H151" s="4">
        <v>4345970.6749999998</v>
      </c>
      <c r="I151" s="4">
        <v>4011516.1653</v>
      </c>
      <c r="J151" s="4">
        <v>2176770.0192999998</v>
      </c>
      <c r="K151" s="4">
        <v>23048540.636500001</v>
      </c>
      <c r="L151" s="5">
        <f t="shared" si="20"/>
        <v>124963913.75979999</v>
      </c>
      <c r="M151" s="8"/>
      <c r="N151" s="160"/>
      <c r="O151" s="152"/>
      <c r="P151" s="9">
        <v>7</v>
      </c>
      <c r="Q151" s="4" t="s">
        <v>578</v>
      </c>
      <c r="R151" s="4">
        <v>107679281.79610001</v>
      </c>
      <c r="S151" s="4">
        <v>-3018317.48</v>
      </c>
      <c r="T151" s="4">
        <v>4274190.2374</v>
      </c>
      <c r="U151" s="4">
        <v>4992883.0653999997</v>
      </c>
      <c r="V151" s="4">
        <v>4608643.8740999997</v>
      </c>
      <c r="W151" s="4">
        <v>2500789.5772000002</v>
      </c>
      <c r="X151" s="4">
        <v>25811641.252799999</v>
      </c>
      <c r="Y151" s="5">
        <f t="shared" si="21"/>
        <v>146849112.32299998</v>
      </c>
    </row>
    <row r="152" spans="1:25" ht="24.9" customHeight="1">
      <c r="A152" s="155"/>
      <c r="B152" s="152"/>
      <c r="C152" s="1">
        <v>21</v>
      </c>
      <c r="D152" s="4" t="s">
        <v>199</v>
      </c>
      <c r="E152" s="4">
        <v>128155949.6691</v>
      </c>
      <c r="F152" s="4">
        <v>-6066891.2400000002</v>
      </c>
      <c r="G152" s="4">
        <v>5086985.1638000002</v>
      </c>
      <c r="H152" s="4">
        <v>5942347.1271000002</v>
      </c>
      <c r="I152" s="4">
        <v>5485039.6708000004</v>
      </c>
      <c r="J152" s="4">
        <v>2976348.4473000001</v>
      </c>
      <c r="K152" s="4">
        <v>31332575.462699998</v>
      </c>
      <c r="L152" s="5">
        <f t="shared" si="20"/>
        <v>172912354.3008</v>
      </c>
      <c r="M152" s="8"/>
      <c r="N152" s="160"/>
      <c r="O152" s="152"/>
      <c r="P152" s="9">
        <v>8</v>
      </c>
      <c r="Q152" s="4" t="s">
        <v>579</v>
      </c>
      <c r="R152" s="4">
        <v>168492109.8784</v>
      </c>
      <c r="S152" s="4">
        <v>-3018317.48</v>
      </c>
      <c r="T152" s="4">
        <v>6688077.0294000003</v>
      </c>
      <c r="U152" s="4">
        <v>7812657.9972000001</v>
      </c>
      <c r="V152" s="4">
        <v>7211416.3196</v>
      </c>
      <c r="W152" s="4">
        <v>3913132.6397000002</v>
      </c>
      <c r="X152" s="4">
        <v>39130314.579400003</v>
      </c>
      <c r="Y152" s="5">
        <f t="shared" si="21"/>
        <v>230229390.9637</v>
      </c>
    </row>
    <row r="153" spans="1:25" ht="24.9" customHeight="1">
      <c r="A153" s="155"/>
      <c r="B153" s="152"/>
      <c r="C153" s="1">
        <v>22</v>
      </c>
      <c r="D153" s="4" t="s">
        <v>200</v>
      </c>
      <c r="E153" s="4">
        <v>124787771.8531</v>
      </c>
      <c r="F153" s="4">
        <v>-6066891.2400000002</v>
      </c>
      <c r="G153" s="4">
        <v>4953289.6886999998</v>
      </c>
      <c r="H153" s="4">
        <v>5786171.1413000003</v>
      </c>
      <c r="I153" s="4">
        <v>5340882.5794000002</v>
      </c>
      <c r="J153" s="4">
        <v>2898124.4487999999</v>
      </c>
      <c r="K153" s="4">
        <v>29609356.861699998</v>
      </c>
      <c r="L153" s="5">
        <f t="shared" si="20"/>
        <v>167308705.333</v>
      </c>
      <c r="M153" s="8"/>
      <c r="N153" s="160"/>
      <c r="O153" s="152"/>
      <c r="P153" s="9">
        <v>9</v>
      </c>
      <c r="Q153" s="4" t="s">
        <v>63</v>
      </c>
      <c r="R153" s="4">
        <v>156149144.33090001</v>
      </c>
      <c r="S153" s="4">
        <v>-3018317.48</v>
      </c>
      <c r="T153" s="4">
        <v>6198138.9283999996</v>
      </c>
      <c r="U153" s="4">
        <v>7240338.2099000001</v>
      </c>
      <c r="V153" s="4">
        <v>6683140.7626999998</v>
      </c>
      <c r="W153" s="4">
        <v>3626474.3421999998</v>
      </c>
      <c r="X153" s="4">
        <v>30638871.477000002</v>
      </c>
      <c r="Y153" s="5">
        <f t="shared" si="21"/>
        <v>207517790.57110003</v>
      </c>
    </row>
    <row r="154" spans="1:25" ht="24.9" customHeight="1">
      <c r="A154" s="155"/>
      <c r="B154" s="153"/>
      <c r="C154" s="1">
        <v>23</v>
      </c>
      <c r="D154" s="4" t="s">
        <v>201</v>
      </c>
      <c r="E154" s="4">
        <v>132172330.8003</v>
      </c>
      <c r="F154" s="4">
        <v>-6066891.2400000002</v>
      </c>
      <c r="G154" s="4">
        <v>5246410.2335999999</v>
      </c>
      <c r="H154" s="4">
        <v>6128579.0651000002</v>
      </c>
      <c r="I154" s="4">
        <v>5656939.6870999997</v>
      </c>
      <c r="J154" s="4">
        <v>3069626.5961000002</v>
      </c>
      <c r="K154" s="4">
        <v>32127610.383400001</v>
      </c>
      <c r="L154" s="5">
        <f t="shared" si="20"/>
        <v>178334605.52560002</v>
      </c>
      <c r="M154" s="8"/>
      <c r="N154" s="160"/>
      <c r="O154" s="152"/>
      <c r="P154" s="9">
        <v>10</v>
      </c>
      <c r="Q154" s="4" t="s">
        <v>852</v>
      </c>
      <c r="R154" s="4">
        <v>119451718.0342</v>
      </c>
      <c r="S154" s="4">
        <v>-3018317.48</v>
      </c>
      <c r="T154" s="4">
        <v>4741481.9132000003</v>
      </c>
      <c r="U154" s="4">
        <v>5538748.4960000003</v>
      </c>
      <c r="V154" s="4">
        <v>5112500.9323000005</v>
      </c>
      <c r="W154" s="4">
        <v>2774197.6586000002</v>
      </c>
      <c r="X154" s="4">
        <v>28185293.654300001</v>
      </c>
      <c r="Y154" s="5">
        <f t="shared" si="21"/>
        <v>162785623.20860001</v>
      </c>
    </row>
    <row r="155" spans="1:25" ht="24.9" customHeight="1">
      <c r="A155" s="1"/>
      <c r="B155" s="156" t="s">
        <v>819</v>
      </c>
      <c r="C155" s="157"/>
      <c r="D155" s="158"/>
      <c r="E155" s="11">
        <f>SUM(E132:E154)</f>
        <v>2827665557.7684994</v>
      </c>
      <c r="F155" s="11">
        <f t="shared" ref="F155:K155" si="23">SUM(F132:F154)</f>
        <v>-139538498.51999995</v>
      </c>
      <c r="G155" s="11">
        <f t="shared" si="23"/>
        <v>112240538.01390001</v>
      </c>
      <c r="H155" s="11">
        <f t="shared" si="23"/>
        <v>131113462.51920001</v>
      </c>
      <c r="I155" s="11">
        <f t="shared" si="23"/>
        <v>121023314.17360002</v>
      </c>
      <c r="J155" s="11">
        <f t="shared" si="23"/>
        <v>65670911.215099998</v>
      </c>
      <c r="K155" s="11">
        <f t="shared" si="23"/>
        <v>674228237.61259985</v>
      </c>
      <c r="L155" s="6">
        <f t="shared" si="20"/>
        <v>3792403522.7828989</v>
      </c>
      <c r="M155" s="8"/>
      <c r="N155" s="160"/>
      <c r="O155" s="152"/>
      <c r="P155" s="9">
        <v>11</v>
      </c>
      <c r="Q155" s="4" t="s">
        <v>192</v>
      </c>
      <c r="R155" s="4">
        <v>114338377.80840001</v>
      </c>
      <c r="S155" s="4">
        <v>-3018317.48</v>
      </c>
      <c r="T155" s="4">
        <v>4538514.4666999998</v>
      </c>
      <c r="U155" s="4">
        <v>5301652.6555000003</v>
      </c>
      <c r="V155" s="4">
        <v>4893651.3661000002</v>
      </c>
      <c r="W155" s="4">
        <v>2655443.2637999998</v>
      </c>
      <c r="X155" s="4">
        <v>28169923.381000001</v>
      </c>
      <c r="Y155" s="5">
        <f t="shared" si="21"/>
        <v>156879245.46149999</v>
      </c>
    </row>
    <row r="156" spans="1:25" ht="24.9" customHeight="1">
      <c r="A156" s="155">
        <v>8</v>
      </c>
      <c r="B156" s="151" t="s">
        <v>32</v>
      </c>
      <c r="C156" s="1">
        <v>1</v>
      </c>
      <c r="D156" s="4" t="s">
        <v>202</v>
      </c>
      <c r="E156" s="4">
        <v>110998288.285</v>
      </c>
      <c r="F156" s="4">
        <v>0</v>
      </c>
      <c r="G156" s="4">
        <v>4405933.9200999998</v>
      </c>
      <c r="H156" s="4">
        <v>5146779.0703999996</v>
      </c>
      <c r="I156" s="4">
        <v>4750696.4460000005</v>
      </c>
      <c r="J156" s="4">
        <v>2577871.5998</v>
      </c>
      <c r="K156" s="4">
        <v>24277557.2412</v>
      </c>
      <c r="L156" s="5">
        <f t="shared" si="20"/>
        <v>152157126.5625</v>
      </c>
      <c r="M156" s="8"/>
      <c r="N156" s="160"/>
      <c r="O156" s="152"/>
      <c r="P156" s="9">
        <v>12</v>
      </c>
      <c r="Q156" s="4" t="s">
        <v>580</v>
      </c>
      <c r="R156" s="4">
        <v>121476319.68430001</v>
      </c>
      <c r="S156" s="4">
        <v>-3018317.48</v>
      </c>
      <c r="T156" s="4">
        <v>4821845.8650000002</v>
      </c>
      <c r="U156" s="4">
        <v>5632625.4156999998</v>
      </c>
      <c r="V156" s="4">
        <v>5199153.3304000003</v>
      </c>
      <c r="W156" s="4">
        <v>2821217.8709999998</v>
      </c>
      <c r="X156" s="4">
        <v>26373891.877500001</v>
      </c>
      <c r="Y156" s="5">
        <f t="shared" si="21"/>
        <v>163306736.56389999</v>
      </c>
    </row>
    <row r="157" spans="1:25" ht="24.9" customHeight="1">
      <c r="A157" s="155"/>
      <c r="B157" s="152"/>
      <c r="C157" s="1">
        <v>2</v>
      </c>
      <c r="D157" s="4" t="s">
        <v>203</v>
      </c>
      <c r="E157" s="4">
        <v>107331289.79790001</v>
      </c>
      <c r="F157" s="4">
        <v>0</v>
      </c>
      <c r="G157" s="4">
        <v>4260377.1437999997</v>
      </c>
      <c r="H157" s="4">
        <v>4976747.3397000004</v>
      </c>
      <c r="I157" s="4">
        <v>4593749.9115000004</v>
      </c>
      <c r="J157" s="4">
        <v>2492707.6625000001</v>
      </c>
      <c r="K157" s="4">
        <v>26562664.8134</v>
      </c>
      <c r="L157" s="5">
        <f t="shared" si="20"/>
        <v>150217536.6688</v>
      </c>
      <c r="M157" s="8"/>
      <c r="N157" s="161"/>
      <c r="O157" s="153"/>
      <c r="P157" s="9">
        <v>13</v>
      </c>
      <c r="Q157" s="4" t="s">
        <v>581</v>
      </c>
      <c r="R157" s="4">
        <v>97516964.1611</v>
      </c>
      <c r="S157" s="4">
        <v>-3018317.48</v>
      </c>
      <c r="T157" s="4">
        <v>3870810.1433000001</v>
      </c>
      <c r="U157" s="4">
        <v>4521675.7654999997</v>
      </c>
      <c r="V157" s="4">
        <v>4173699.4526999998</v>
      </c>
      <c r="W157" s="4">
        <v>2264775.5770999999</v>
      </c>
      <c r="X157" s="4">
        <v>23590184.694600001</v>
      </c>
      <c r="Y157" s="5">
        <f t="shared" si="21"/>
        <v>132919792.31429999</v>
      </c>
    </row>
    <row r="158" spans="1:25" ht="24.9" customHeight="1">
      <c r="A158" s="155"/>
      <c r="B158" s="152"/>
      <c r="C158" s="1">
        <v>3</v>
      </c>
      <c r="D158" s="4" t="s">
        <v>204</v>
      </c>
      <c r="E158" s="4">
        <v>150581149.86179999</v>
      </c>
      <c r="F158" s="4">
        <v>0</v>
      </c>
      <c r="G158" s="4">
        <v>5977124.5679000001</v>
      </c>
      <c r="H158" s="4">
        <v>6982160.9187000003</v>
      </c>
      <c r="I158" s="4">
        <v>6444832.1189000001</v>
      </c>
      <c r="J158" s="4">
        <v>3497160.8632999999</v>
      </c>
      <c r="K158" s="4">
        <v>34512712.642300002</v>
      </c>
      <c r="L158" s="5">
        <f t="shared" si="20"/>
        <v>207995140.9729</v>
      </c>
      <c r="M158" s="8"/>
      <c r="N158" s="15"/>
      <c r="O158" s="156" t="s">
        <v>837</v>
      </c>
      <c r="P158" s="157"/>
      <c r="Q158" s="158"/>
      <c r="R158" s="11">
        <f>SUM(R145:R157)</f>
        <v>1558140669.6186998</v>
      </c>
      <c r="S158" s="11">
        <f t="shared" ref="S158:X158" si="24">SUM(S145:S157)</f>
        <v>-39238127.239999995</v>
      </c>
      <c r="T158" s="11">
        <f t="shared" si="24"/>
        <v>61848384.643200003</v>
      </c>
      <c r="U158" s="11">
        <f t="shared" si="24"/>
        <v>72248013.108899996</v>
      </c>
      <c r="V158" s="11">
        <f t="shared" si="24"/>
        <v>66687995.42719999</v>
      </c>
      <c r="W158" s="11">
        <f t="shared" si="24"/>
        <v>36186923.625</v>
      </c>
      <c r="X158" s="11">
        <f t="shared" si="24"/>
        <v>361863918.10579991</v>
      </c>
      <c r="Y158" s="6">
        <f t="shared" si="21"/>
        <v>2117737777.2887998</v>
      </c>
    </row>
    <row r="159" spans="1:25" ht="24.9" customHeight="1">
      <c r="A159" s="155"/>
      <c r="B159" s="152"/>
      <c r="C159" s="1">
        <v>4</v>
      </c>
      <c r="D159" s="4" t="s">
        <v>205</v>
      </c>
      <c r="E159" s="4">
        <v>86739295.435599998</v>
      </c>
      <c r="F159" s="4">
        <v>0</v>
      </c>
      <c r="G159" s="4">
        <v>3443004.4811999998</v>
      </c>
      <c r="H159" s="4">
        <v>4021935.8084</v>
      </c>
      <c r="I159" s="4">
        <v>3712418.1726000002</v>
      </c>
      <c r="J159" s="4">
        <v>2014470.4007999999</v>
      </c>
      <c r="K159" s="4">
        <v>22999594.361099999</v>
      </c>
      <c r="L159" s="5">
        <f t="shared" si="20"/>
        <v>122930718.65970001</v>
      </c>
      <c r="M159" s="8"/>
      <c r="N159" s="159">
        <v>26</v>
      </c>
      <c r="O159" s="151" t="s">
        <v>50</v>
      </c>
      <c r="P159" s="9">
        <v>1</v>
      </c>
      <c r="Q159" s="4" t="s">
        <v>582</v>
      </c>
      <c r="R159" s="4">
        <v>107227149.3272</v>
      </c>
      <c r="S159" s="4">
        <v>0</v>
      </c>
      <c r="T159" s="4">
        <v>4256243.4221000001</v>
      </c>
      <c r="U159" s="4">
        <v>4971918.5444999998</v>
      </c>
      <c r="V159" s="4">
        <v>4589292.7278000005</v>
      </c>
      <c r="W159" s="4">
        <v>2490289.0597999999</v>
      </c>
      <c r="X159" s="4">
        <v>26578740.348999999</v>
      </c>
      <c r="Y159" s="5">
        <f t="shared" si="21"/>
        <v>150113633.43039998</v>
      </c>
    </row>
    <row r="160" spans="1:25" ht="24.9" customHeight="1">
      <c r="A160" s="155"/>
      <c r="B160" s="152"/>
      <c r="C160" s="1">
        <v>5</v>
      </c>
      <c r="D160" s="4" t="s">
        <v>206</v>
      </c>
      <c r="E160" s="4">
        <v>120054231.8801</v>
      </c>
      <c r="F160" s="4">
        <v>0</v>
      </c>
      <c r="G160" s="4">
        <v>4765397.9233999997</v>
      </c>
      <c r="H160" s="4">
        <v>5566685.9146999996</v>
      </c>
      <c r="I160" s="4">
        <v>5138288.3603999997</v>
      </c>
      <c r="J160" s="4">
        <v>2788190.6971</v>
      </c>
      <c r="K160" s="4">
        <v>28851991.676399998</v>
      </c>
      <c r="L160" s="5">
        <f t="shared" si="20"/>
        <v>167164786.45210001</v>
      </c>
      <c r="M160" s="8"/>
      <c r="N160" s="160"/>
      <c r="O160" s="152"/>
      <c r="P160" s="9">
        <v>2</v>
      </c>
      <c r="Q160" s="4" t="s">
        <v>583</v>
      </c>
      <c r="R160" s="4">
        <v>92061818.814999998</v>
      </c>
      <c r="S160" s="4">
        <v>0</v>
      </c>
      <c r="T160" s="4">
        <v>3654275.1833000001</v>
      </c>
      <c r="U160" s="4">
        <v>4268731.0730999997</v>
      </c>
      <c r="V160" s="4">
        <v>3940220.7206999999</v>
      </c>
      <c r="W160" s="4">
        <v>2138082.9544000002</v>
      </c>
      <c r="X160" s="4">
        <v>22028295.5953</v>
      </c>
      <c r="Y160" s="5">
        <f t="shared" si="21"/>
        <v>128091424.3418</v>
      </c>
    </row>
    <row r="161" spans="1:25" ht="24.9" customHeight="1">
      <c r="A161" s="155"/>
      <c r="B161" s="152"/>
      <c r="C161" s="1">
        <v>6</v>
      </c>
      <c r="D161" s="4" t="s">
        <v>207</v>
      </c>
      <c r="E161" s="4">
        <v>86486519.448899999</v>
      </c>
      <c r="F161" s="4">
        <v>0</v>
      </c>
      <c r="G161" s="4">
        <v>3432970.8643</v>
      </c>
      <c r="H161" s="4">
        <v>4010215.0677</v>
      </c>
      <c r="I161" s="4">
        <v>3701599.4293999998</v>
      </c>
      <c r="J161" s="4">
        <v>2008599.8234000001</v>
      </c>
      <c r="K161" s="4">
        <v>22223666.799800001</v>
      </c>
      <c r="L161" s="5">
        <f t="shared" si="20"/>
        <v>121863571.43349999</v>
      </c>
      <c r="M161" s="8"/>
      <c r="N161" s="160"/>
      <c r="O161" s="152"/>
      <c r="P161" s="9">
        <v>3</v>
      </c>
      <c r="Q161" s="4" t="s">
        <v>584</v>
      </c>
      <c r="R161" s="4">
        <v>105429894.9932</v>
      </c>
      <c r="S161" s="4">
        <v>0</v>
      </c>
      <c r="T161" s="4">
        <v>4184903.7289</v>
      </c>
      <c r="U161" s="4">
        <v>4888583.2865000004</v>
      </c>
      <c r="V161" s="4">
        <v>4512370.7328000003</v>
      </c>
      <c r="W161" s="4">
        <v>2448548.8583999998</v>
      </c>
      <c r="X161" s="4">
        <v>29910412.843699999</v>
      </c>
      <c r="Y161" s="5">
        <f t="shared" si="21"/>
        <v>151374714.44350001</v>
      </c>
    </row>
    <row r="162" spans="1:25" ht="24.9" customHeight="1">
      <c r="A162" s="155"/>
      <c r="B162" s="152"/>
      <c r="C162" s="1">
        <v>7</v>
      </c>
      <c r="D162" s="4" t="s">
        <v>208</v>
      </c>
      <c r="E162" s="4">
        <v>144979466.03310001</v>
      </c>
      <c r="F162" s="4">
        <v>0</v>
      </c>
      <c r="G162" s="4">
        <v>5754772.9517999999</v>
      </c>
      <c r="H162" s="4">
        <v>6722421.5160999997</v>
      </c>
      <c r="I162" s="4">
        <v>6205081.5798000004</v>
      </c>
      <c r="J162" s="4">
        <v>3367064.9684000001</v>
      </c>
      <c r="K162" s="4">
        <v>32197346.728100002</v>
      </c>
      <c r="L162" s="5">
        <f t="shared" si="20"/>
        <v>199226153.7773</v>
      </c>
      <c r="M162" s="8"/>
      <c r="N162" s="160"/>
      <c r="O162" s="152"/>
      <c r="P162" s="9">
        <v>4</v>
      </c>
      <c r="Q162" s="4" t="s">
        <v>585</v>
      </c>
      <c r="R162" s="4">
        <v>171624381.71720001</v>
      </c>
      <c r="S162" s="4">
        <v>0</v>
      </c>
      <c r="T162" s="4">
        <v>6812408.5209999997</v>
      </c>
      <c r="U162" s="4">
        <v>7957895.4724000003</v>
      </c>
      <c r="V162" s="4">
        <v>7345476.6994000003</v>
      </c>
      <c r="W162" s="4">
        <v>3985877.8571000001</v>
      </c>
      <c r="X162" s="4">
        <v>28932984.013300002</v>
      </c>
      <c r="Y162" s="5">
        <f t="shared" si="21"/>
        <v>226659024.28040004</v>
      </c>
    </row>
    <row r="163" spans="1:25" ht="24.9" customHeight="1">
      <c r="A163" s="155"/>
      <c r="B163" s="152"/>
      <c r="C163" s="1">
        <v>8</v>
      </c>
      <c r="D163" s="4" t="s">
        <v>209</v>
      </c>
      <c r="E163" s="4">
        <v>95942413.704699993</v>
      </c>
      <c r="F163" s="4">
        <v>0</v>
      </c>
      <c r="G163" s="4">
        <v>3808310.3933999999</v>
      </c>
      <c r="H163" s="4">
        <v>4448666.8618999999</v>
      </c>
      <c r="I163" s="4">
        <v>4106309.1228999998</v>
      </c>
      <c r="J163" s="4">
        <v>2228207.5455999998</v>
      </c>
      <c r="K163" s="4">
        <v>24622876.047899999</v>
      </c>
      <c r="L163" s="5">
        <f t="shared" si="20"/>
        <v>135156783.67639998</v>
      </c>
      <c r="M163" s="8"/>
      <c r="N163" s="160"/>
      <c r="O163" s="152"/>
      <c r="P163" s="9">
        <v>5</v>
      </c>
      <c r="Q163" s="4" t="s">
        <v>586</v>
      </c>
      <c r="R163" s="4">
        <v>103018513.78200001</v>
      </c>
      <c r="S163" s="4">
        <v>0</v>
      </c>
      <c r="T163" s="4">
        <v>4089187.0611999999</v>
      </c>
      <c r="U163" s="4">
        <v>4776772.1357000005</v>
      </c>
      <c r="V163" s="4">
        <v>4409164.2751000002</v>
      </c>
      <c r="W163" s="4">
        <v>2392545.9125000001</v>
      </c>
      <c r="X163" s="4">
        <v>27449843.053599998</v>
      </c>
      <c r="Y163" s="5">
        <f t="shared" si="21"/>
        <v>146136026.22009999</v>
      </c>
    </row>
    <row r="164" spans="1:25" ht="24.9" customHeight="1">
      <c r="A164" s="155"/>
      <c r="B164" s="152"/>
      <c r="C164" s="1">
        <v>9</v>
      </c>
      <c r="D164" s="4" t="s">
        <v>210</v>
      </c>
      <c r="E164" s="4">
        <v>113946164.6063</v>
      </c>
      <c r="F164" s="4">
        <v>0</v>
      </c>
      <c r="G164" s="4">
        <v>4522946.0694000004</v>
      </c>
      <c r="H164" s="4">
        <v>5283466.4769000001</v>
      </c>
      <c r="I164" s="4">
        <v>4876864.7481000004</v>
      </c>
      <c r="J164" s="4">
        <v>2646334.3369999998</v>
      </c>
      <c r="K164" s="4">
        <v>27447932.2797</v>
      </c>
      <c r="L164" s="5">
        <f t="shared" si="20"/>
        <v>158723708.5174</v>
      </c>
      <c r="M164" s="8"/>
      <c r="N164" s="160"/>
      <c r="O164" s="152"/>
      <c r="P164" s="9">
        <v>6</v>
      </c>
      <c r="Q164" s="4" t="s">
        <v>587</v>
      </c>
      <c r="R164" s="4">
        <v>108500328.9172</v>
      </c>
      <c r="S164" s="4">
        <v>0</v>
      </c>
      <c r="T164" s="4">
        <v>4306780.6442</v>
      </c>
      <c r="U164" s="4">
        <v>5030953.4555000002</v>
      </c>
      <c r="V164" s="4">
        <v>4643784.4667999996</v>
      </c>
      <c r="W164" s="4">
        <v>2519857.9257999999</v>
      </c>
      <c r="X164" s="4">
        <v>28231135.1417</v>
      </c>
      <c r="Y164" s="5">
        <f t="shared" si="21"/>
        <v>153232840.5512</v>
      </c>
    </row>
    <row r="165" spans="1:25" ht="24.9" customHeight="1">
      <c r="A165" s="155"/>
      <c r="B165" s="152"/>
      <c r="C165" s="1">
        <v>10</v>
      </c>
      <c r="D165" s="4" t="s">
        <v>211</v>
      </c>
      <c r="E165" s="4">
        <v>97123386.973399997</v>
      </c>
      <c r="F165" s="4">
        <v>0</v>
      </c>
      <c r="G165" s="4">
        <v>3855187.6044000001</v>
      </c>
      <c r="H165" s="4">
        <v>4503426.3415000001</v>
      </c>
      <c r="I165" s="4">
        <v>4156854.4564999999</v>
      </c>
      <c r="J165" s="4">
        <v>2255634.9726</v>
      </c>
      <c r="K165" s="4">
        <v>24004388.305599999</v>
      </c>
      <c r="L165" s="5">
        <f t="shared" si="20"/>
        <v>135898878.65399998</v>
      </c>
      <c r="M165" s="8"/>
      <c r="N165" s="160"/>
      <c r="O165" s="152"/>
      <c r="P165" s="9">
        <v>7</v>
      </c>
      <c r="Q165" s="4" t="s">
        <v>588</v>
      </c>
      <c r="R165" s="4">
        <v>102770174.81990001</v>
      </c>
      <c r="S165" s="4">
        <v>0</v>
      </c>
      <c r="T165" s="4">
        <v>4079329.5663999999</v>
      </c>
      <c r="U165" s="4">
        <v>4765257.1314000003</v>
      </c>
      <c r="V165" s="4">
        <v>4398535.4353</v>
      </c>
      <c r="W165" s="4">
        <v>2386778.3824999998</v>
      </c>
      <c r="X165" s="4">
        <v>26250780.9098</v>
      </c>
      <c r="Y165" s="5">
        <f t="shared" si="21"/>
        <v>144650856.24529999</v>
      </c>
    </row>
    <row r="166" spans="1:25" ht="24.9" customHeight="1">
      <c r="A166" s="155"/>
      <c r="B166" s="152"/>
      <c r="C166" s="1">
        <v>11</v>
      </c>
      <c r="D166" s="4" t="s">
        <v>212</v>
      </c>
      <c r="E166" s="4">
        <v>139935139.89719999</v>
      </c>
      <c r="F166" s="4">
        <v>0</v>
      </c>
      <c r="G166" s="4">
        <v>5554544.9304999998</v>
      </c>
      <c r="H166" s="4">
        <v>6488525.7274000002</v>
      </c>
      <c r="I166" s="4">
        <v>5989185.7978999997</v>
      </c>
      <c r="J166" s="4">
        <v>3249913.3862999999</v>
      </c>
      <c r="K166" s="4">
        <v>34894015.971199997</v>
      </c>
      <c r="L166" s="5">
        <f t="shared" si="20"/>
        <v>196111325.71049997</v>
      </c>
      <c r="M166" s="8"/>
      <c r="N166" s="160"/>
      <c r="O166" s="152"/>
      <c r="P166" s="9">
        <v>8</v>
      </c>
      <c r="Q166" s="4" t="s">
        <v>589</v>
      </c>
      <c r="R166" s="4">
        <v>91831662.472800002</v>
      </c>
      <c r="S166" s="4">
        <v>0</v>
      </c>
      <c r="T166" s="4">
        <v>3645139.4240999999</v>
      </c>
      <c r="U166" s="4">
        <v>4258059.1621000003</v>
      </c>
      <c r="V166" s="4">
        <v>3930370.0920000002</v>
      </c>
      <c r="W166" s="4">
        <v>2132737.7053</v>
      </c>
      <c r="X166" s="4">
        <v>24051204.387699999</v>
      </c>
      <c r="Y166" s="5">
        <f t="shared" si="21"/>
        <v>129849173.24399999</v>
      </c>
    </row>
    <row r="167" spans="1:25" ht="24.9" customHeight="1">
      <c r="A167" s="155"/>
      <c r="B167" s="152"/>
      <c r="C167" s="1">
        <v>12</v>
      </c>
      <c r="D167" s="4" t="s">
        <v>213</v>
      </c>
      <c r="E167" s="4">
        <v>99104300.802599996</v>
      </c>
      <c r="F167" s="4">
        <v>0</v>
      </c>
      <c r="G167" s="4">
        <v>3933817.4243999999</v>
      </c>
      <c r="H167" s="4">
        <v>4595277.5401999997</v>
      </c>
      <c r="I167" s="4">
        <v>4241637.0278000003</v>
      </c>
      <c r="J167" s="4">
        <v>2301640.5603999998</v>
      </c>
      <c r="K167" s="4">
        <v>25491145.800099999</v>
      </c>
      <c r="L167" s="5">
        <f t="shared" si="20"/>
        <v>139667819.15549999</v>
      </c>
      <c r="M167" s="8"/>
      <c r="N167" s="160"/>
      <c r="O167" s="152"/>
      <c r="P167" s="9">
        <v>9</v>
      </c>
      <c r="Q167" s="4" t="s">
        <v>590</v>
      </c>
      <c r="R167" s="4">
        <v>99091650.265000001</v>
      </c>
      <c r="S167" s="4">
        <v>0</v>
      </c>
      <c r="T167" s="4">
        <v>3933315.2776000001</v>
      </c>
      <c r="U167" s="4">
        <v>4594690.9589</v>
      </c>
      <c r="V167" s="4">
        <v>4241095.5882000001</v>
      </c>
      <c r="W167" s="4">
        <v>2301346.7588999998</v>
      </c>
      <c r="X167" s="4">
        <v>25931923.0834</v>
      </c>
      <c r="Y167" s="5">
        <f t="shared" si="21"/>
        <v>140094021.93200001</v>
      </c>
    </row>
    <row r="168" spans="1:25" ht="24.9" customHeight="1">
      <c r="A168" s="155"/>
      <c r="B168" s="152"/>
      <c r="C168" s="1">
        <v>13</v>
      </c>
      <c r="D168" s="4" t="s">
        <v>214</v>
      </c>
      <c r="E168" s="4">
        <v>114343279.87819999</v>
      </c>
      <c r="F168" s="4">
        <v>0</v>
      </c>
      <c r="G168" s="4">
        <v>4538709.0480000004</v>
      </c>
      <c r="H168" s="4">
        <v>5301879.9551999997</v>
      </c>
      <c r="I168" s="4">
        <v>4893861.1732999999</v>
      </c>
      <c r="J168" s="4">
        <v>2655557.1115000001</v>
      </c>
      <c r="K168" s="4">
        <v>30969593.407499999</v>
      </c>
      <c r="L168" s="5">
        <f t="shared" si="20"/>
        <v>162702880.57370001</v>
      </c>
      <c r="M168" s="8"/>
      <c r="N168" s="160"/>
      <c r="O168" s="152"/>
      <c r="P168" s="9">
        <v>10</v>
      </c>
      <c r="Q168" s="4" t="s">
        <v>591</v>
      </c>
      <c r="R168" s="4">
        <v>109127742.5043</v>
      </c>
      <c r="S168" s="4">
        <v>0</v>
      </c>
      <c r="T168" s="4">
        <v>4331685.0174000002</v>
      </c>
      <c r="U168" s="4">
        <v>5060045.4276999999</v>
      </c>
      <c r="V168" s="4">
        <v>4670637.5970999999</v>
      </c>
      <c r="W168" s="4">
        <v>2534429.2466000002</v>
      </c>
      <c r="X168" s="4">
        <v>27726206.594999999</v>
      </c>
      <c r="Y168" s="5">
        <f t="shared" si="21"/>
        <v>153450746.3881</v>
      </c>
    </row>
    <row r="169" spans="1:25" ht="24.9" customHeight="1">
      <c r="A169" s="155"/>
      <c r="B169" s="152"/>
      <c r="C169" s="1">
        <v>14</v>
      </c>
      <c r="D169" s="4" t="s">
        <v>215</v>
      </c>
      <c r="E169" s="4">
        <v>101073501.779</v>
      </c>
      <c r="F169" s="4">
        <v>0</v>
      </c>
      <c r="G169" s="4">
        <v>4011982.3179000001</v>
      </c>
      <c r="H169" s="4">
        <v>4686585.6363000004</v>
      </c>
      <c r="I169" s="4">
        <v>4325918.2921000002</v>
      </c>
      <c r="J169" s="4">
        <v>2347374.1239999998</v>
      </c>
      <c r="K169" s="4">
        <v>23664855.954700001</v>
      </c>
      <c r="L169" s="5">
        <f t="shared" si="20"/>
        <v>140110218.104</v>
      </c>
      <c r="M169" s="8"/>
      <c r="N169" s="160"/>
      <c r="O169" s="152"/>
      <c r="P169" s="9">
        <v>11</v>
      </c>
      <c r="Q169" s="4" t="s">
        <v>592</v>
      </c>
      <c r="R169" s="4">
        <v>106595401.1646</v>
      </c>
      <c r="S169" s="4">
        <v>0</v>
      </c>
      <c r="T169" s="4">
        <v>4231166.9934</v>
      </c>
      <c r="U169" s="4">
        <v>4942625.5862999996</v>
      </c>
      <c r="V169" s="4">
        <v>4562254.0789000001</v>
      </c>
      <c r="W169" s="4">
        <v>2475617.071</v>
      </c>
      <c r="X169" s="4">
        <v>25205662.601199999</v>
      </c>
      <c r="Y169" s="5">
        <f t="shared" si="21"/>
        <v>148012727.49539998</v>
      </c>
    </row>
    <row r="170" spans="1:25" ht="24.9" customHeight="1">
      <c r="A170" s="155"/>
      <c r="B170" s="152"/>
      <c r="C170" s="1">
        <v>15</v>
      </c>
      <c r="D170" s="4" t="s">
        <v>216</v>
      </c>
      <c r="E170" s="4">
        <v>93015876.755700007</v>
      </c>
      <c r="F170" s="4">
        <v>0</v>
      </c>
      <c r="G170" s="4">
        <v>3692145.2829999998</v>
      </c>
      <c r="H170" s="4">
        <v>4312968.9214000003</v>
      </c>
      <c r="I170" s="4">
        <v>3981054.1401999998</v>
      </c>
      <c r="J170" s="4">
        <v>2160240.4029999999</v>
      </c>
      <c r="K170" s="4">
        <v>21903724.012899999</v>
      </c>
      <c r="L170" s="5">
        <f t="shared" si="20"/>
        <v>129066009.51620001</v>
      </c>
      <c r="M170" s="8"/>
      <c r="N170" s="160"/>
      <c r="O170" s="152"/>
      <c r="P170" s="9">
        <v>12</v>
      </c>
      <c r="Q170" s="4" t="s">
        <v>593</v>
      </c>
      <c r="R170" s="4">
        <v>124036628.8356</v>
      </c>
      <c r="S170" s="4">
        <v>0</v>
      </c>
      <c r="T170" s="4">
        <v>4923474.0351999998</v>
      </c>
      <c r="U170" s="4">
        <v>5751342.0713</v>
      </c>
      <c r="V170" s="4">
        <v>5308733.8633000003</v>
      </c>
      <c r="W170" s="4">
        <v>2880679.5830000001</v>
      </c>
      <c r="X170" s="4">
        <v>31220562.884399999</v>
      </c>
      <c r="Y170" s="5">
        <f t="shared" si="21"/>
        <v>174121421.2728</v>
      </c>
    </row>
    <row r="171" spans="1:25" ht="24.9" customHeight="1">
      <c r="A171" s="155"/>
      <c r="B171" s="152"/>
      <c r="C171" s="1">
        <v>16</v>
      </c>
      <c r="D171" s="4" t="s">
        <v>217</v>
      </c>
      <c r="E171" s="4">
        <v>136294294.41639999</v>
      </c>
      <c r="F171" s="4">
        <v>0</v>
      </c>
      <c r="G171" s="4">
        <v>5410026.2641000003</v>
      </c>
      <c r="H171" s="4">
        <v>6319706.6617000001</v>
      </c>
      <c r="I171" s="4">
        <v>5833358.6048999997</v>
      </c>
      <c r="J171" s="4">
        <v>3165356.8376000002</v>
      </c>
      <c r="K171" s="4">
        <v>27676135.6314</v>
      </c>
      <c r="L171" s="5">
        <f t="shared" si="20"/>
        <v>184698878.41609997</v>
      </c>
      <c r="M171" s="8"/>
      <c r="N171" s="160"/>
      <c r="O171" s="152"/>
      <c r="P171" s="9">
        <v>13</v>
      </c>
      <c r="Q171" s="4" t="s">
        <v>594</v>
      </c>
      <c r="R171" s="4">
        <v>127059533.4068</v>
      </c>
      <c r="S171" s="4">
        <v>0</v>
      </c>
      <c r="T171" s="4">
        <v>5043464.3340999996</v>
      </c>
      <c r="U171" s="4">
        <v>5891508.3947000001</v>
      </c>
      <c r="V171" s="4">
        <v>5438113.3540000003</v>
      </c>
      <c r="W171" s="4">
        <v>2950884.8083000001</v>
      </c>
      <c r="X171" s="4">
        <v>29516933.847399998</v>
      </c>
      <c r="Y171" s="5">
        <f t="shared" si="21"/>
        <v>175900438.1453</v>
      </c>
    </row>
    <row r="172" spans="1:25" ht="24.9" customHeight="1">
      <c r="A172" s="155"/>
      <c r="B172" s="152"/>
      <c r="C172" s="1">
        <v>17</v>
      </c>
      <c r="D172" s="4" t="s">
        <v>218</v>
      </c>
      <c r="E172" s="4">
        <v>140465125.29820001</v>
      </c>
      <c r="F172" s="4">
        <v>0</v>
      </c>
      <c r="G172" s="4">
        <v>5575582.0175999999</v>
      </c>
      <c r="H172" s="4">
        <v>6513100.1403000001</v>
      </c>
      <c r="I172" s="4">
        <v>6011869.0284000002</v>
      </c>
      <c r="J172" s="4">
        <v>3262221.9933000002</v>
      </c>
      <c r="K172" s="4">
        <v>30527170.638900001</v>
      </c>
      <c r="L172" s="5">
        <f t="shared" si="20"/>
        <v>192355069.11670002</v>
      </c>
      <c r="M172" s="8"/>
      <c r="N172" s="160"/>
      <c r="O172" s="152"/>
      <c r="P172" s="9">
        <v>14</v>
      </c>
      <c r="Q172" s="4" t="s">
        <v>595</v>
      </c>
      <c r="R172" s="4">
        <v>140688624.96619999</v>
      </c>
      <c r="S172" s="4">
        <v>0</v>
      </c>
      <c r="T172" s="4">
        <v>5584453.5487000002</v>
      </c>
      <c r="U172" s="4">
        <v>6523463.3938999996</v>
      </c>
      <c r="V172" s="4">
        <v>6021434.7532000002</v>
      </c>
      <c r="W172" s="4">
        <v>3267412.645</v>
      </c>
      <c r="X172" s="4">
        <v>30588452.860599998</v>
      </c>
      <c r="Y172" s="5">
        <f t="shared" si="21"/>
        <v>192673842.16760001</v>
      </c>
    </row>
    <row r="173" spans="1:25" ht="24.9" customHeight="1">
      <c r="A173" s="155"/>
      <c r="B173" s="152"/>
      <c r="C173" s="1">
        <v>18</v>
      </c>
      <c r="D173" s="4" t="s">
        <v>219</v>
      </c>
      <c r="E173" s="4">
        <v>78211050.532600001</v>
      </c>
      <c r="F173" s="4">
        <v>0</v>
      </c>
      <c r="G173" s="4">
        <v>3104486.7969999998</v>
      </c>
      <c r="H173" s="4">
        <v>3626497.3467000001</v>
      </c>
      <c r="I173" s="4">
        <v>3347411.6181999999</v>
      </c>
      <c r="J173" s="4">
        <v>1816406.8029</v>
      </c>
      <c r="K173" s="4">
        <v>21644719.8389</v>
      </c>
      <c r="L173" s="5">
        <f t="shared" si="20"/>
        <v>111750572.93630001</v>
      </c>
      <c r="M173" s="8"/>
      <c r="N173" s="160"/>
      <c r="O173" s="152"/>
      <c r="P173" s="9">
        <v>15</v>
      </c>
      <c r="Q173" s="4" t="s">
        <v>596</v>
      </c>
      <c r="R173" s="4">
        <v>166003830.11390001</v>
      </c>
      <c r="S173" s="4">
        <v>0</v>
      </c>
      <c r="T173" s="4">
        <v>6589307.9729000004</v>
      </c>
      <c r="U173" s="4">
        <v>7697281.2071000002</v>
      </c>
      <c r="V173" s="4">
        <v>7104918.6246999996</v>
      </c>
      <c r="W173" s="4">
        <v>3855343.7689</v>
      </c>
      <c r="X173" s="4">
        <v>31528269.7282</v>
      </c>
      <c r="Y173" s="5">
        <f t="shared" si="21"/>
        <v>222778951.41570002</v>
      </c>
    </row>
    <row r="174" spans="1:25" ht="24.9" customHeight="1">
      <c r="A174" s="155"/>
      <c r="B174" s="152"/>
      <c r="C174" s="1">
        <v>19</v>
      </c>
      <c r="D174" s="4" t="s">
        <v>220</v>
      </c>
      <c r="E174" s="4">
        <v>105365497.8555</v>
      </c>
      <c r="F174" s="4">
        <v>0</v>
      </c>
      <c r="G174" s="4">
        <v>4182347.5676000002</v>
      </c>
      <c r="H174" s="4">
        <v>4885597.3140000002</v>
      </c>
      <c r="I174" s="4">
        <v>4509614.5528999995</v>
      </c>
      <c r="J174" s="4">
        <v>2447053.2718000002</v>
      </c>
      <c r="K174" s="4">
        <v>24478757.132399999</v>
      </c>
      <c r="L174" s="5">
        <f t="shared" si="20"/>
        <v>145868867.69419998</v>
      </c>
      <c r="M174" s="8"/>
      <c r="N174" s="160"/>
      <c r="O174" s="152"/>
      <c r="P174" s="9">
        <v>16</v>
      </c>
      <c r="Q174" s="4" t="s">
        <v>597</v>
      </c>
      <c r="R174" s="4">
        <v>105135571.8721</v>
      </c>
      <c r="S174" s="4">
        <v>0</v>
      </c>
      <c r="T174" s="4">
        <v>4173220.9520999999</v>
      </c>
      <c r="U174" s="4">
        <v>4874936.0844000001</v>
      </c>
      <c r="V174" s="4">
        <v>4499773.7834999999</v>
      </c>
      <c r="W174" s="4">
        <v>2441713.3727000002</v>
      </c>
      <c r="X174" s="4">
        <v>30708943.748199999</v>
      </c>
      <c r="Y174" s="5">
        <f t="shared" si="21"/>
        <v>151834159.81299999</v>
      </c>
    </row>
    <row r="175" spans="1:25" ht="24.9" customHeight="1">
      <c r="A175" s="155"/>
      <c r="B175" s="152"/>
      <c r="C175" s="1">
        <v>20</v>
      </c>
      <c r="D175" s="4" t="s">
        <v>221</v>
      </c>
      <c r="E175" s="4">
        <v>124688648.6758</v>
      </c>
      <c r="F175" s="4">
        <v>0</v>
      </c>
      <c r="G175" s="4">
        <v>4949355.1220000004</v>
      </c>
      <c r="H175" s="4">
        <v>5781574.9885</v>
      </c>
      <c r="I175" s="4">
        <v>5336640.1344999997</v>
      </c>
      <c r="J175" s="4">
        <v>2895822.3698999998</v>
      </c>
      <c r="K175" s="4">
        <v>26691654.5579</v>
      </c>
      <c r="L175" s="5">
        <f t="shared" si="20"/>
        <v>170343695.8486</v>
      </c>
      <c r="M175" s="8"/>
      <c r="N175" s="160"/>
      <c r="O175" s="152"/>
      <c r="P175" s="9">
        <v>17</v>
      </c>
      <c r="Q175" s="4" t="s">
        <v>598</v>
      </c>
      <c r="R175" s="4">
        <v>142700604.95050001</v>
      </c>
      <c r="S175" s="4">
        <v>0</v>
      </c>
      <c r="T175" s="4">
        <v>5664316.4996999996</v>
      </c>
      <c r="U175" s="4">
        <v>6616755.0711000003</v>
      </c>
      <c r="V175" s="4">
        <v>6107546.9473999999</v>
      </c>
      <c r="W175" s="4">
        <v>3314139.7264</v>
      </c>
      <c r="X175" s="4">
        <v>33331413.750300001</v>
      </c>
      <c r="Y175" s="5">
        <f t="shared" si="21"/>
        <v>197734776.9454</v>
      </c>
    </row>
    <row r="176" spans="1:25" ht="24.9" customHeight="1">
      <c r="A176" s="155"/>
      <c r="B176" s="152"/>
      <c r="C176" s="1">
        <v>21</v>
      </c>
      <c r="D176" s="4" t="s">
        <v>222</v>
      </c>
      <c r="E176" s="4">
        <v>181576467.64359999</v>
      </c>
      <c r="F176" s="4">
        <v>0</v>
      </c>
      <c r="G176" s="4">
        <v>7207443.7385</v>
      </c>
      <c r="H176" s="4">
        <v>8419354.7285999991</v>
      </c>
      <c r="I176" s="4">
        <v>7771423.2610999998</v>
      </c>
      <c r="J176" s="4">
        <v>4217009.3463000003</v>
      </c>
      <c r="K176" s="4">
        <v>49672383.056299999</v>
      </c>
      <c r="L176" s="5">
        <f t="shared" si="20"/>
        <v>258864081.7744</v>
      </c>
      <c r="M176" s="8"/>
      <c r="N176" s="160"/>
      <c r="O176" s="152"/>
      <c r="P176" s="9">
        <v>18</v>
      </c>
      <c r="Q176" s="4" t="s">
        <v>599</v>
      </c>
      <c r="R176" s="4">
        <v>96391192.613100007</v>
      </c>
      <c r="S176" s="4">
        <v>0</v>
      </c>
      <c r="T176" s="4">
        <v>3826124.0934000001</v>
      </c>
      <c r="U176" s="4">
        <v>4469475.8844999997</v>
      </c>
      <c r="V176" s="4">
        <v>4125516.7376999999</v>
      </c>
      <c r="W176" s="4">
        <v>2238630.1784000001</v>
      </c>
      <c r="X176" s="4">
        <v>24815317.9351</v>
      </c>
      <c r="Y176" s="5">
        <f t="shared" si="21"/>
        <v>135866257.44220001</v>
      </c>
    </row>
    <row r="177" spans="1:25" ht="24.9" customHeight="1">
      <c r="A177" s="155"/>
      <c r="B177" s="152"/>
      <c r="C177" s="1">
        <v>22</v>
      </c>
      <c r="D177" s="4" t="s">
        <v>223</v>
      </c>
      <c r="E177" s="4">
        <v>113387076.911</v>
      </c>
      <c r="F177" s="4">
        <v>0</v>
      </c>
      <c r="G177" s="4">
        <v>4500753.8043</v>
      </c>
      <c r="H177" s="4">
        <v>5257542.6460999995</v>
      </c>
      <c r="I177" s="4">
        <v>4852935.9473000001</v>
      </c>
      <c r="J177" s="4">
        <v>2633349.8459000001</v>
      </c>
      <c r="K177" s="4">
        <v>26037001.466699999</v>
      </c>
      <c r="L177" s="5">
        <f t="shared" si="20"/>
        <v>156668660.62129998</v>
      </c>
      <c r="M177" s="8"/>
      <c r="N177" s="160"/>
      <c r="O177" s="152"/>
      <c r="P177" s="9">
        <v>19</v>
      </c>
      <c r="Q177" s="4" t="s">
        <v>600</v>
      </c>
      <c r="R177" s="4">
        <v>110935160.7387</v>
      </c>
      <c r="S177" s="4">
        <v>0</v>
      </c>
      <c r="T177" s="4">
        <v>4403428.1535999998</v>
      </c>
      <c r="U177" s="4">
        <v>5143851.9664000003</v>
      </c>
      <c r="V177" s="4">
        <v>4747994.6042999998</v>
      </c>
      <c r="W177" s="4">
        <v>2576405.4986999999</v>
      </c>
      <c r="X177" s="4">
        <v>28096419.216899998</v>
      </c>
      <c r="Y177" s="5">
        <f t="shared" si="21"/>
        <v>155903260.17859998</v>
      </c>
    </row>
    <row r="178" spans="1:25" ht="24.9" customHeight="1">
      <c r="A178" s="155"/>
      <c r="B178" s="152"/>
      <c r="C178" s="1">
        <v>23</v>
      </c>
      <c r="D178" s="4" t="s">
        <v>224</v>
      </c>
      <c r="E178" s="4">
        <v>105588231.8844</v>
      </c>
      <c r="F178" s="4">
        <v>0</v>
      </c>
      <c r="G178" s="4">
        <v>4191188.7075999998</v>
      </c>
      <c r="H178" s="4">
        <v>4895925.0663999999</v>
      </c>
      <c r="I178" s="4">
        <v>4519147.5085000005</v>
      </c>
      <c r="J178" s="4">
        <v>2452226.142</v>
      </c>
      <c r="K178" s="4">
        <v>25270537.171700001</v>
      </c>
      <c r="L178" s="5">
        <f t="shared" si="20"/>
        <v>146917256.4806</v>
      </c>
      <c r="M178" s="8"/>
      <c r="N178" s="160"/>
      <c r="O178" s="152"/>
      <c r="P178" s="9">
        <v>20</v>
      </c>
      <c r="Q178" s="4" t="s">
        <v>601</v>
      </c>
      <c r="R178" s="4">
        <v>127951283.9023</v>
      </c>
      <c r="S178" s="4">
        <v>0</v>
      </c>
      <c r="T178" s="4">
        <v>5078861.2200999996</v>
      </c>
      <c r="U178" s="4">
        <v>5932857.1655999999</v>
      </c>
      <c r="V178" s="4">
        <v>5476280.0318</v>
      </c>
      <c r="W178" s="4">
        <v>2971595.2022000002</v>
      </c>
      <c r="X178" s="4">
        <v>29533569.907900002</v>
      </c>
      <c r="Y178" s="5">
        <f t="shared" si="21"/>
        <v>176944447.42989999</v>
      </c>
    </row>
    <row r="179" spans="1:25" ht="24.9" customHeight="1">
      <c r="A179" s="155"/>
      <c r="B179" s="152"/>
      <c r="C179" s="1">
        <v>24</v>
      </c>
      <c r="D179" s="4" t="s">
        <v>225</v>
      </c>
      <c r="E179" s="4">
        <v>103064125.51710001</v>
      </c>
      <c r="F179" s="4">
        <v>0</v>
      </c>
      <c r="G179" s="4">
        <v>4090997.5602000002</v>
      </c>
      <c r="H179" s="4">
        <v>4778887.0650000004</v>
      </c>
      <c r="I179" s="4">
        <v>4411116.4448999995</v>
      </c>
      <c r="J179" s="4">
        <v>2393605.2189000002</v>
      </c>
      <c r="K179" s="4">
        <v>24860482.3904</v>
      </c>
      <c r="L179" s="5">
        <f t="shared" si="20"/>
        <v>143599214.1965</v>
      </c>
      <c r="M179" s="8"/>
      <c r="N179" s="160"/>
      <c r="O179" s="152"/>
      <c r="P179" s="9">
        <v>21</v>
      </c>
      <c r="Q179" s="4" t="s">
        <v>602</v>
      </c>
      <c r="R179" s="4">
        <v>120367675.5644</v>
      </c>
      <c r="S179" s="4">
        <v>0</v>
      </c>
      <c r="T179" s="4">
        <v>4777839.6662999997</v>
      </c>
      <c r="U179" s="4">
        <v>5581219.7008999996</v>
      </c>
      <c r="V179" s="4">
        <v>5151703.6645999998</v>
      </c>
      <c r="W179" s="4">
        <v>2795470.247</v>
      </c>
      <c r="X179" s="4">
        <v>29179390.590700001</v>
      </c>
      <c r="Y179" s="5">
        <f t="shared" si="21"/>
        <v>167853299.4339</v>
      </c>
    </row>
    <row r="180" spans="1:25" ht="24.9" customHeight="1">
      <c r="A180" s="155"/>
      <c r="B180" s="152"/>
      <c r="C180" s="1">
        <v>25</v>
      </c>
      <c r="D180" s="4" t="s">
        <v>226</v>
      </c>
      <c r="E180" s="4">
        <v>117871224.5318</v>
      </c>
      <c r="F180" s="4">
        <v>0</v>
      </c>
      <c r="G180" s="4">
        <v>4678746.2616999997</v>
      </c>
      <c r="H180" s="4">
        <v>5465464.0247</v>
      </c>
      <c r="I180" s="4">
        <v>5044856.2417000001</v>
      </c>
      <c r="J180" s="4">
        <v>2737491.6031999998</v>
      </c>
      <c r="K180" s="4">
        <v>32528741.875500001</v>
      </c>
      <c r="L180" s="5">
        <f t="shared" si="20"/>
        <v>168326524.5386</v>
      </c>
      <c r="M180" s="8"/>
      <c r="N180" s="160"/>
      <c r="O180" s="152"/>
      <c r="P180" s="9">
        <v>22</v>
      </c>
      <c r="Q180" s="4" t="s">
        <v>603</v>
      </c>
      <c r="R180" s="4">
        <v>142293035.03799999</v>
      </c>
      <c r="S180" s="4">
        <v>0</v>
      </c>
      <c r="T180" s="4">
        <v>5648138.5376000004</v>
      </c>
      <c r="U180" s="4">
        <v>6597856.8310000002</v>
      </c>
      <c r="V180" s="4">
        <v>6090103.0663999999</v>
      </c>
      <c r="W180" s="4">
        <v>3304674.1488999999</v>
      </c>
      <c r="X180" s="4">
        <v>32756806.6314</v>
      </c>
      <c r="Y180" s="5">
        <f t="shared" si="21"/>
        <v>196690614.25329998</v>
      </c>
    </row>
    <row r="181" spans="1:25" ht="24.9" customHeight="1">
      <c r="A181" s="155"/>
      <c r="B181" s="152"/>
      <c r="C181" s="1">
        <v>26</v>
      </c>
      <c r="D181" s="4" t="s">
        <v>227</v>
      </c>
      <c r="E181" s="4">
        <v>102459448.0402</v>
      </c>
      <c r="F181" s="4">
        <v>0</v>
      </c>
      <c r="G181" s="4">
        <v>4066995.6675</v>
      </c>
      <c r="H181" s="4">
        <v>4750849.3229</v>
      </c>
      <c r="I181" s="4">
        <v>4385236.4139</v>
      </c>
      <c r="J181" s="4">
        <v>2379561.9312</v>
      </c>
      <c r="K181" s="4">
        <v>24254592.244600002</v>
      </c>
      <c r="L181" s="5">
        <f t="shared" si="20"/>
        <v>142296683.62029999</v>
      </c>
      <c r="M181" s="8"/>
      <c r="N181" s="160"/>
      <c r="O181" s="152"/>
      <c r="P181" s="9">
        <v>23</v>
      </c>
      <c r="Q181" s="4" t="s">
        <v>604</v>
      </c>
      <c r="R181" s="4">
        <v>104062469.59299999</v>
      </c>
      <c r="S181" s="4">
        <v>0</v>
      </c>
      <c r="T181" s="4">
        <v>4130625.5408999999</v>
      </c>
      <c r="U181" s="4">
        <v>4825178.3770000003</v>
      </c>
      <c r="V181" s="4">
        <v>4453845.2988999998</v>
      </c>
      <c r="W181" s="4">
        <v>2416791.1875999998</v>
      </c>
      <c r="X181" s="4">
        <v>31622058.533100002</v>
      </c>
      <c r="Y181" s="5">
        <f t="shared" si="21"/>
        <v>151510968.53049999</v>
      </c>
    </row>
    <row r="182" spans="1:25" ht="24.9" customHeight="1">
      <c r="A182" s="155"/>
      <c r="B182" s="153"/>
      <c r="C182" s="1">
        <v>27</v>
      </c>
      <c r="D182" s="4" t="s">
        <v>228</v>
      </c>
      <c r="E182" s="4">
        <v>99371915.5044</v>
      </c>
      <c r="F182" s="4">
        <v>0</v>
      </c>
      <c r="G182" s="4">
        <v>3944440.0449000001</v>
      </c>
      <c r="H182" s="4">
        <v>4607686.3239000002</v>
      </c>
      <c r="I182" s="4">
        <v>4253090.8640000001</v>
      </c>
      <c r="J182" s="4">
        <v>2307855.7584000002</v>
      </c>
      <c r="K182" s="4">
        <v>24406366.1589</v>
      </c>
      <c r="L182" s="5">
        <f t="shared" si="20"/>
        <v>138891354.65449998</v>
      </c>
      <c r="M182" s="8"/>
      <c r="N182" s="160"/>
      <c r="O182" s="152"/>
      <c r="P182" s="9">
        <v>24</v>
      </c>
      <c r="Q182" s="4" t="s">
        <v>605</v>
      </c>
      <c r="R182" s="4">
        <v>84690332.686000004</v>
      </c>
      <c r="S182" s="4">
        <v>0</v>
      </c>
      <c r="T182" s="4">
        <v>3361673.5469999998</v>
      </c>
      <c r="U182" s="4">
        <v>3926929.3110000002</v>
      </c>
      <c r="V182" s="4">
        <v>3624723.1261</v>
      </c>
      <c r="W182" s="4">
        <v>1966884.4158000001</v>
      </c>
      <c r="X182" s="4">
        <v>23603356.816799998</v>
      </c>
      <c r="Y182" s="5">
        <f t="shared" si="21"/>
        <v>121173899.90270002</v>
      </c>
    </row>
    <row r="183" spans="1:25" ht="24.9" customHeight="1">
      <c r="A183" s="1"/>
      <c r="B183" s="156" t="s">
        <v>820</v>
      </c>
      <c r="C183" s="157"/>
      <c r="D183" s="158"/>
      <c r="E183" s="11">
        <f>SUM(E156:E182)</f>
        <v>3069997411.9504991</v>
      </c>
      <c r="F183" s="11">
        <f t="shared" ref="F183:K183" si="25">SUM(F156:F182)</f>
        <v>0</v>
      </c>
      <c r="G183" s="11">
        <f t="shared" si="25"/>
        <v>121859588.4765</v>
      </c>
      <c r="H183" s="11">
        <f t="shared" si="25"/>
        <v>142349928.72530001</v>
      </c>
      <c r="I183" s="11">
        <f t="shared" si="25"/>
        <v>131395051.39770001</v>
      </c>
      <c r="J183" s="11">
        <f t="shared" si="25"/>
        <v>71298929.577099994</v>
      </c>
      <c r="K183" s="11">
        <f t="shared" si="25"/>
        <v>742672608.20550013</v>
      </c>
      <c r="L183" s="6">
        <f t="shared" si="20"/>
        <v>4279573518.3325987</v>
      </c>
      <c r="M183" s="8"/>
      <c r="N183" s="161"/>
      <c r="O183" s="153"/>
      <c r="P183" s="9">
        <v>25</v>
      </c>
      <c r="Q183" s="4" t="s">
        <v>606</v>
      </c>
      <c r="R183" s="4">
        <v>94403525.900199994</v>
      </c>
      <c r="S183" s="4">
        <v>0</v>
      </c>
      <c r="T183" s="4">
        <v>3747226.2264</v>
      </c>
      <c r="U183" s="4">
        <v>4377311.5674000001</v>
      </c>
      <c r="V183" s="4">
        <v>4040445.1447999999</v>
      </c>
      <c r="W183" s="4">
        <v>2192467.7587000001</v>
      </c>
      <c r="X183" s="4">
        <v>23497211.517700002</v>
      </c>
      <c r="Y183" s="5">
        <f t="shared" si="21"/>
        <v>132258188.11519998</v>
      </c>
    </row>
    <row r="184" spans="1:25" ht="24.9" customHeight="1">
      <c r="A184" s="155">
        <v>9</v>
      </c>
      <c r="B184" s="151" t="s">
        <v>33</v>
      </c>
      <c r="C184" s="1">
        <v>1</v>
      </c>
      <c r="D184" s="4" t="s">
        <v>229</v>
      </c>
      <c r="E184" s="4">
        <v>105347428.5509</v>
      </c>
      <c r="F184" s="4">
        <v>-2017457.56</v>
      </c>
      <c r="G184" s="4">
        <v>4181630.3297999999</v>
      </c>
      <c r="H184" s="4">
        <v>4884759.4748</v>
      </c>
      <c r="I184" s="4">
        <v>4508841.1915999996</v>
      </c>
      <c r="J184" s="4">
        <v>2446633.6225999999</v>
      </c>
      <c r="K184" s="4">
        <v>27961417.302000001</v>
      </c>
      <c r="L184" s="5">
        <f t="shared" si="20"/>
        <v>147313252.91170001</v>
      </c>
      <c r="M184" s="8"/>
      <c r="N184" s="15"/>
      <c r="O184" s="156" t="s">
        <v>838</v>
      </c>
      <c r="P184" s="157"/>
      <c r="Q184" s="158"/>
      <c r="R184" s="11">
        <f>SUM(R159:R183)</f>
        <v>2883998188.9591999</v>
      </c>
      <c r="S184" s="11">
        <f t="shared" ref="S184:X184" si="26">SUM(S159:S183)</f>
        <v>0</v>
      </c>
      <c r="T184" s="11">
        <f t="shared" si="26"/>
        <v>114476589.16759999</v>
      </c>
      <c r="U184" s="11">
        <f t="shared" si="26"/>
        <v>133725499.26040001</v>
      </c>
      <c r="V184" s="11">
        <f t="shared" si="26"/>
        <v>123434335.41479999</v>
      </c>
      <c r="W184" s="11">
        <f t="shared" si="26"/>
        <v>66979204.273900017</v>
      </c>
      <c r="X184" s="11">
        <f t="shared" si="26"/>
        <v>702295896.5424</v>
      </c>
      <c r="Y184" s="6">
        <f t="shared" si="21"/>
        <v>4024909713.6183</v>
      </c>
    </row>
    <row r="185" spans="1:25" ht="24.9" customHeight="1">
      <c r="A185" s="155"/>
      <c r="B185" s="152"/>
      <c r="C185" s="1">
        <v>2</v>
      </c>
      <c r="D185" s="4" t="s">
        <v>230</v>
      </c>
      <c r="E185" s="4">
        <v>132420439.6723</v>
      </c>
      <c r="F185" s="4">
        <v>-2544453.37</v>
      </c>
      <c r="G185" s="4">
        <v>5256258.5954</v>
      </c>
      <c r="H185" s="4">
        <v>6140083.4006000003</v>
      </c>
      <c r="I185" s="4">
        <v>5667558.6791000003</v>
      </c>
      <c r="J185" s="4">
        <v>3075388.7823999999</v>
      </c>
      <c r="K185" s="4">
        <v>28342539.804099999</v>
      </c>
      <c r="L185" s="5">
        <f t="shared" si="20"/>
        <v>178357815.56389999</v>
      </c>
      <c r="M185" s="8"/>
      <c r="N185" s="159">
        <v>27</v>
      </c>
      <c r="O185" s="151" t="s">
        <v>51</v>
      </c>
      <c r="P185" s="9">
        <v>1</v>
      </c>
      <c r="Q185" s="4" t="s">
        <v>607</v>
      </c>
      <c r="R185" s="4">
        <v>105988230.9489</v>
      </c>
      <c r="S185" s="4">
        <v>-5788847.5199999996</v>
      </c>
      <c r="T185" s="4">
        <v>4207066.1546999998</v>
      </c>
      <c r="U185" s="4">
        <v>4914472.2605999997</v>
      </c>
      <c r="V185" s="4">
        <v>4536267.3592999997</v>
      </c>
      <c r="W185" s="4">
        <v>2461515.8909</v>
      </c>
      <c r="X185" s="4">
        <v>32571236.891600002</v>
      </c>
      <c r="Y185" s="5">
        <f t="shared" si="21"/>
        <v>148889941.986</v>
      </c>
    </row>
    <row r="186" spans="1:25" ht="24.9" customHeight="1">
      <c r="A186" s="155"/>
      <c r="B186" s="152"/>
      <c r="C186" s="1">
        <v>3</v>
      </c>
      <c r="D186" s="4" t="s">
        <v>231</v>
      </c>
      <c r="E186" s="4">
        <v>126765354.55339999</v>
      </c>
      <c r="F186" s="4">
        <v>-2434582.2599999998</v>
      </c>
      <c r="G186" s="4">
        <v>5031787.2839000002</v>
      </c>
      <c r="H186" s="4">
        <v>5877867.8820000002</v>
      </c>
      <c r="I186" s="4">
        <v>5425522.5793000003</v>
      </c>
      <c r="J186" s="4">
        <v>2944052.6730999998</v>
      </c>
      <c r="K186" s="4">
        <v>35591883.997500002</v>
      </c>
      <c r="L186" s="5">
        <f t="shared" si="20"/>
        <v>179201886.70919997</v>
      </c>
      <c r="M186" s="8"/>
      <c r="N186" s="160"/>
      <c r="O186" s="152"/>
      <c r="P186" s="9">
        <v>2</v>
      </c>
      <c r="Q186" s="4" t="s">
        <v>608</v>
      </c>
      <c r="R186" s="4">
        <v>109416631.0959</v>
      </c>
      <c r="S186" s="4">
        <v>-5788847.5199999996</v>
      </c>
      <c r="T186" s="4">
        <v>4343152.0776000004</v>
      </c>
      <c r="U186" s="4">
        <v>5073440.6410999997</v>
      </c>
      <c r="V186" s="4">
        <v>4683001.95</v>
      </c>
      <c r="W186" s="4">
        <v>2541138.5184999998</v>
      </c>
      <c r="X186" s="4">
        <v>35521666.332999997</v>
      </c>
      <c r="Y186" s="5">
        <f t="shared" si="21"/>
        <v>155790183.0961</v>
      </c>
    </row>
    <row r="187" spans="1:25" ht="24.9" customHeight="1">
      <c r="A187" s="155"/>
      <c r="B187" s="152"/>
      <c r="C187" s="1">
        <v>4</v>
      </c>
      <c r="D187" s="4" t="s">
        <v>232</v>
      </c>
      <c r="E187" s="4">
        <v>81791226.517100006</v>
      </c>
      <c r="F187" s="4">
        <v>-1558697.37</v>
      </c>
      <c r="G187" s="4">
        <v>3246597.2659999998</v>
      </c>
      <c r="H187" s="4">
        <v>3792503.2834999999</v>
      </c>
      <c r="I187" s="4">
        <v>3500642.1732999999</v>
      </c>
      <c r="J187" s="4">
        <v>1899554.3373</v>
      </c>
      <c r="K187" s="4">
        <v>21185417.250599999</v>
      </c>
      <c r="L187" s="5">
        <f t="shared" si="20"/>
        <v>113857243.4578</v>
      </c>
      <c r="M187" s="8"/>
      <c r="N187" s="160"/>
      <c r="O187" s="152"/>
      <c r="P187" s="9">
        <v>3</v>
      </c>
      <c r="Q187" s="4" t="s">
        <v>609</v>
      </c>
      <c r="R187" s="4">
        <v>168176984.17919999</v>
      </c>
      <c r="S187" s="4">
        <v>-5788847.5199999996</v>
      </c>
      <c r="T187" s="4">
        <v>6675568.5212000003</v>
      </c>
      <c r="U187" s="4">
        <v>7798046.2192000002</v>
      </c>
      <c r="V187" s="4">
        <v>7197929.0256000003</v>
      </c>
      <c r="W187" s="4">
        <v>3905814.0260000001</v>
      </c>
      <c r="X187" s="4">
        <v>52175025.933499999</v>
      </c>
      <c r="Y187" s="5">
        <f t="shared" si="21"/>
        <v>240140520.38469994</v>
      </c>
    </row>
    <row r="188" spans="1:25" ht="24.9" customHeight="1">
      <c r="A188" s="155"/>
      <c r="B188" s="152"/>
      <c r="C188" s="1">
        <v>5</v>
      </c>
      <c r="D188" s="4" t="s">
        <v>233</v>
      </c>
      <c r="E188" s="4">
        <v>97705475.743599996</v>
      </c>
      <c r="F188" s="4">
        <v>-1868649.67</v>
      </c>
      <c r="G188" s="4">
        <v>3878292.8675000002</v>
      </c>
      <c r="H188" s="4">
        <v>4530416.6882999996</v>
      </c>
      <c r="I188" s="4">
        <v>4181767.6970000002</v>
      </c>
      <c r="J188" s="4">
        <v>2269153.6505</v>
      </c>
      <c r="K188" s="4">
        <v>25611875.133099999</v>
      </c>
      <c r="L188" s="5">
        <f t="shared" si="20"/>
        <v>136308332.10999998</v>
      </c>
      <c r="M188" s="8"/>
      <c r="N188" s="160"/>
      <c r="O188" s="152"/>
      <c r="P188" s="9">
        <v>4</v>
      </c>
      <c r="Q188" s="4" t="s">
        <v>610</v>
      </c>
      <c r="R188" s="4">
        <v>110577778.90809999</v>
      </c>
      <c r="S188" s="4">
        <v>-5788847.5199999996</v>
      </c>
      <c r="T188" s="4">
        <v>4389242.3426999999</v>
      </c>
      <c r="U188" s="4">
        <v>5127280.852</v>
      </c>
      <c r="V188" s="4">
        <v>4732698.7594999997</v>
      </c>
      <c r="W188" s="4">
        <v>2568105.5106000002</v>
      </c>
      <c r="X188" s="4">
        <v>31395682.224599998</v>
      </c>
      <c r="Y188" s="5">
        <f t="shared" si="21"/>
        <v>153001941.07749999</v>
      </c>
    </row>
    <row r="189" spans="1:25" ht="24.9" customHeight="1">
      <c r="A189" s="155"/>
      <c r="B189" s="152"/>
      <c r="C189" s="1">
        <v>6</v>
      </c>
      <c r="D189" s="4" t="s">
        <v>234</v>
      </c>
      <c r="E189" s="4">
        <v>112402902.6508</v>
      </c>
      <c r="F189" s="4">
        <v>-2154700.0699999998</v>
      </c>
      <c r="G189" s="4">
        <v>4461688.2761000004</v>
      </c>
      <c r="H189" s="4">
        <v>5211908.3613999998</v>
      </c>
      <c r="I189" s="4">
        <v>4810813.5575999999</v>
      </c>
      <c r="J189" s="4">
        <v>2610492.963</v>
      </c>
      <c r="K189" s="4">
        <v>29430996.255800001</v>
      </c>
      <c r="L189" s="5">
        <f t="shared" si="20"/>
        <v>156774101.99470001</v>
      </c>
      <c r="M189" s="8"/>
      <c r="N189" s="160"/>
      <c r="O189" s="152"/>
      <c r="P189" s="9">
        <v>5</v>
      </c>
      <c r="Q189" s="4" t="s">
        <v>611</v>
      </c>
      <c r="R189" s="4">
        <v>99097446.189500004</v>
      </c>
      <c r="S189" s="4">
        <v>-5788847.5199999996</v>
      </c>
      <c r="T189" s="4">
        <v>3933545.3393999999</v>
      </c>
      <c r="U189" s="4">
        <v>4594959.7048000004</v>
      </c>
      <c r="V189" s="4">
        <v>4241343.6522000004</v>
      </c>
      <c r="W189" s="4">
        <v>2301481.3659999999</v>
      </c>
      <c r="X189" s="4">
        <v>30613546.278299998</v>
      </c>
      <c r="Y189" s="5">
        <f t="shared" si="21"/>
        <v>138993475.01019999</v>
      </c>
    </row>
    <row r="190" spans="1:25" ht="24.9" customHeight="1">
      <c r="A190" s="155"/>
      <c r="B190" s="152"/>
      <c r="C190" s="1">
        <v>7</v>
      </c>
      <c r="D190" s="4" t="s">
        <v>235</v>
      </c>
      <c r="E190" s="4">
        <v>128864000.8354</v>
      </c>
      <c r="F190" s="4">
        <v>-2475446.61</v>
      </c>
      <c r="G190" s="4">
        <v>5115090.3417999996</v>
      </c>
      <c r="H190" s="4">
        <v>5975178.1102</v>
      </c>
      <c r="I190" s="4">
        <v>5515344.0674000001</v>
      </c>
      <c r="J190" s="4">
        <v>2992792.5296999998</v>
      </c>
      <c r="K190" s="4">
        <v>30453149.5678</v>
      </c>
      <c r="L190" s="5">
        <f t="shared" si="20"/>
        <v>176440108.8423</v>
      </c>
      <c r="M190" s="8"/>
      <c r="N190" s="160"/>
      <c r="O190" s="152"/>
      <c r="P190" s="9">
        <v>6</v>
      </c>
      <c r="Q190" s="4" t="s">
        <v>612</v>
      </c>
      <c r="R190" s="4">
        <v>75380929.156499997</v>
      </c>
      <c r="S190" s="4">
        <v>-5788847.5199999996</v>
      </c>
      <c r="T190" s="4">
        <v>2992148.7784000002</v>
      </c>
      <c r="U190" s="4">
        <v>3495270.0126</v>
      </c>
      <c r="V190" s="4">
        <v>3226283.1957</v>
      </c>
      <c r="W190" s="4">
        <v>1750678.8568</v>
      </c>
      <c r="X190" s="4">
        <v>23760574.309300002</v>
      </c>
      <c r="Y190" s="5">
        <f t="shared" si="21"/>
        <v>104817036.78930002</v>
      </c>
    </row>
    <row r="191" spans="1:25" ht="24.9" customHeight="1">
      <c r="A191" s="155"/>
      <c r="B191" s="152"/>
      <c r="C191" s="1">
        <v>8</v>
      </c>
      <c r="D191" s="4" t="s">
        <v>236</v>
      </c>
      <c r="E191" s="4">
        <v>102080125.992</v>
      </c>
      <c r="F191" s="4">
        <v>-1953847.98</v>
      </c>
      <c r="G191" s="4">
        <v>4051938.9679999999</v>
      </c>
      <c r="H191" s="4">
        <v>4733260.8823999995</v>
      </c>
      <c r="I191" s="4">
        <v>4369001.5336999996</v>
      </c>
      <c r="J191" s="4">
        <v>2370752.3941000002</v>
      </c>
      <c r="K191" s="4">
        <v>30046349.6679</v>
      </c>
      <c r="L191" s="5">
        <f t="shared" si="20"/>
        <v>145697581.45809999</v>
      </c>
      <c r="M191" s="8"/>
      <c r="N191" s="160"/>
      <c r="O191" s="152"/>
      <c r="P191" s="9">
        <v>7</v>
      </c>
      <c r="Q191" s="4" t="s">
        <v>794</v>
      </c>
      <c r="R191" s="4">
        <v>73434345.738499999</v>
      </c>
      <c r="S191" s="4">
        <v>-5788847.5199999996</v>
      </c>
      <c r="T191" s="4">
        <v>2914881.6598</v>
      </c>
      <c r="U191" s="4">
        <v>3405010.6496000001</v>
      </c>
      <c r="V191" s="4">
        <v>3142969.9566000002</v>
      </c>
      <c r="W191" s="4">
        <v>1705470.5730000001</v>
      </c>
      <c r="X191" s="4">
        <v>24047184.6996</v>
      </c>
      <c r="Y191" s="5">
        <f t="shared" si="21"/>
        <v>102861015.75709999</v>
      </c>
    </row>
    <row r="192" spans="1:25" ht="24.9" customHeight="1">
      <c r="A192" s="155"/>
      <c r="B192" s="152"/>
      <c r="C192" s="1">
        <v>9</v>
      </c>
      <c r="D192" s="4" t="s">
        <v>237</v>
      </c>
      <c r="E192" s="4">
        <v>108804831.8846</v>
      </c>
      <c r="F192" s="4">
        <v>-2084922.28</v>
      </c>
      <c r="G192" s="4">
        <v>4318867.4967999998</v>
      </c>
      <c r="H192" s="4">
        <v>5045072.6776999999</v>
      </c>
      <c r="I192" s="4">
        <v>4656817.1107000001</v>
      </c>
      <c r="J192" s="4">
        <v>2526929.8325999998</v>
      </c>
      <c r="K192" s="4">
        <v>30784002.234900001</v>
      </c>
      <c r="L192" s="5">
        <f t="shared" si="20"/>
        <v>154051598.95730001</v>
      </c>
      <c r="M192" s="8"/>
      <c r="N192" s="160"/>
      <c r="O192" s="152"/>
      <c r="P192" s="9">
        <v>8</v>
      </c>
      <c r="Q192" s="4" t="s">
        <v>613</v>
      </c>
      <c r="R192" s="4">
        <v>164893711.2956</v>
      </c>
      <c r="S192" s="4">
        <v>-5788847.5199999996</v>
      </c>
      <c r="T192" s="4">
        <v>6545243.2379000001</v>
      </c>
      <c r="U192" s="4">
        <v>7645807.1133000003</v>
      </c>
      <c r="V192" s="4">
        <v>7057405.8422999997</v>
      </c>
      <c r="W192" s="4">
        <v>3829561.8958999999</v>
      </c>
      <c r="X192" s="4">
        <v>52070869.728500001</v>
      </c>
      <c r="Y192" s="5">
        <f t="shared" si="21"/>
        <v>236253751.59349999</v>
      </c>
    </row>
    <row r="193" spans="1:25" ht="24.9" customHeight="1">
      <c r="A193" s="155"/>
      <c r="B193" s="152"/>
      <c r="C193" s="1">
        <v>10</v>
      </c>
      <c r="D193" s="4" t="s">
        <v>238</v>
      </c>
      <c r="E193" s="4">
        <v>85198423.6382</v>
      </c>
      <c r="F193" s="4">
        <v>-1625005.68</v>
      </c>
      <c r="G193" s="4">
        <v>3381841.5621000002</v>
      </c>
      <c r="H193" s="4">
        <v>3950488.52</v>
      </c>
      <c r="I193" s="4">
        <v>3646469.2801999999</v>
      </c>
      <c r="J193" s="4">
        <v>1978684.5367999999</v>
      </c>
      <c r="K193" s="4">
        <v>24067253.080200002</v>
      </c>
      <c r="L193" s="5">
        <f t="shared" si="20"/>
        <v>120598154.93749999</v>
      </c>
      <c r="M193" s="8"/>
      <c r="N193" s="160"/>
      <c r="O193" s="152"/>
      <c r="P193" s="9">
        <v>9</v>
      </c>
      <c r="Q193" s="4" t="s">
        <v>614</v>
      </c>
      <c r="R193" s="4">
        <v>98132262.410300002</v>
      </c>
      <c r="S193" s="4">
        <v>-5788847.5199999996</v>
      </c>
      <c r="T193" s="4">
        <v>3895233.6139000002</v>
      </c>
      <c r="U193" s="4">
        <v>4550205.9726</v>
      </c>
      <c r="V193" s="4">
        <v>4200034.0499</v>
      </c>
      <c r="W193" s="4">
        <v>2279065.5260999999</v>
      </c>
      <c r="X193" s="4">
        <v>27078142.317899998</v>
      </c>
      <c r="Y193" s="5">
        <f t="shared" si="21"/>
        <v>134346096.3707</v>
      </c>
    </row>
    <row r="194" spans="1:25" ht="24.9" customHeight="1">
      <c r="A194" s="155"/>
      <c r="B194" s="152"/>
      <c r="C194" s="1">
        <v>11</v>
      </c>
      <c r="D194" s="4" t="s">
        <v>239</v>
      </c>
      <c r="E194" s="4">
        <v>116252047.7163</v>
      </c>
      <c r="F194" s="4">
        <v>-2231802.6</v>
      </c>
      <c r="G194" s="4">
        <v>4614475.1260000002</v>
      </c>
      <c r="H194" s="4">
        <v>5390385.8817999996</v>
      </c>
      <c r="I194" s="4">
        <v>4975555.9159000004</v>
      </c>
      <c r="J194" s="4">
        <v>2699887.1501000002</v>
      </c>
      <c r="K194" s="4">
        <v>29021122.3013</v>
      </c>
      <c r="L194" s="5">
        <f t="shared" si="20"/>
        <v>160721671.4914</v>
      </c>
      <c r="M194" s="8"/>
      <c r="N194" s="160"/>
      <c r="O194" s="152"/>
      <c r="P194" s="9">
        <v>10</v>
      </c>
      <c r="Q194" s="4" t="s">
        <v>615</v>
      </c>
      <c r="R194" s="4">
        <v>122606666.40189999</v>
      </c>
      <c r="S194" s="4">
        <v>-5788847.5199999996</v>
      </c>
      <c r="T194" s="4">
        <v>4866713.5203999998</v>
      </c>
      <c r="U194" s="4">
        <v>5685037.4386999998</v>
      </c>
      <c r="V194" s="4">
        <v>5247531.8613999998</v>
      </c>
      <c r="W194" s="4">
        <v>2847469.5254000002</v>
      </c>
      <c r="X194" s="4">
        <v>37574532.089500003</v>
      </c>
      <c r="Y194" s="5">
        <f t="shared" si="21"/>
        <v>173039103.31730002</v>
      </c>
    </row>
    <row r="195" spans="1:25" ht="24.9" customHeight="1">
      <c r="A195" s="155"/>
      <c r="B195" s="152"/>
      <c r="C195" s="1">
        <v>12</v>
      </c>
      <c r="D195" s="4" t="s">
        <v>240</v>
      </c>
      <c r="E195" s="4">
        <v>100323171.0925</v>
      </c>
      <c r="F195" s="4">
        <v>-2540598.25</v>
      </c>
      <c r="G195" s="4">
        <v>3982198.9087999999</v>
      </c>
      <c r="H195" s="4">
        <v>4651794.2324000001</v>
      </c>
      <c r="I195" s="4">
        <v>4293804.3435000004</v>
      </c>
      <c r="J195" s="4">
        <v>2329948.1239999998</v>
      </c>
      <c r="K195" s="4">
        <v>25883235.801199999</v>
      </c>
      <c r="L195" s="5">
        <f t="shared" si="20"/>
        <v>138923554.25240001</v>
      </c>
      <c r="M195" s="8"/>
      <c r="N195" s="160"/>
      <c r="O195" s="152"/>
      <c r="P195" s="9">
        <v>11</v>
      </c>
      <c r="Q195" s="4" t="s">
        <v>616</v>
      </c>
      <c r="R195" s="4">
        <v>94591096.782800004</v>
      </c>
      <c r="S195" s="4">
        <v>-5788847.5199999996</v>
      </c>
      <c r="T195" s="4">
        <v>3754671.6107000001</v>
      </c>
      <c r="U195" s="4">
        <v>4386008.8717</v>
      </c>
      <c r="V195" s="4">
        <v>4048473.1274000001</v>
      </c>
      <c r="W195" s="4">
        <v>2196823.9849</v>
      </c>
      <c r="X195" s="4">
        <v>29720382.710900001</v>
      </c>
      <c r="Y195" s="5">
        <f t="shared" si="21"/>
        <v>132908609.5684</v>
      </c>
    </row>
    <row r="196" spans="1:25" ht="24.9" customHeight="1">
      <c r="A196" s="155"/>
      <c r="B196" s="152"/>
      <c r="C196" s="1">
        <v>13</v>
      </c>
      <c r="D196" s="4" t="s">
        <v>241</v>
      </c>
      <c r="E196" s="4">
        <v>110571293.23899999</v>
      </c>
      <c r="F196" s="4">
        <v>-2119233.0099999998</v>
      </c>
      <c r="G196" s="4">
        <v>4388984.9024</v>
      </c>
      <c r="H196" s="4">
        <v>5126980.1239</v>
      </c>
      <c r="I196" s="4">
        <v>4732421.1745999996</v>
      </c>
      <c r="J196" s="4">
        <v>2567954.8846999998</v>
      </c>
      <c r="K196" s="4">
        <v>29627554.927299999</v>
      </c>
      <c r="L196" s="5">
        <f t="shared" si="20"/>
        <v>154895956.2419</v>
      </c>
      <c r="M196" s="8"/>
      <c r="N196" s="160"/>
      <c r="O196" s="152"/>
      <c r="P196" s="9">
        <v>12</v>
      </c>
      <c r="Q196" s="4" t="s">
        <v>617</v>
      </c>
      <c r="R196" s="4">
        <v>85458918.242899999</v>
      </c>
      <c r="S196" s="4">
        <v>-5788847.5199999996</v>
      </c>
      <c r="T196" s="4">
        <v>3392181.5595999998</v>
      </c>
      <c r="U196" s="4">
        <v>3962567.1582999998</v>
      </c>
      <c r="V196" s="4">
        <v>3657618.3782000002</v>
      </c>
      <c r="W196" s="4">
        <v>1984734.3746</v>
      </c>
      <c r="X196" s="4">
        <v>27592835.5088</v>
      </c>
      <c r="Y196" s="5">
        <f t="shared" si="21"/>
        <v>120260007.70239998</v>
      </c>
    </row>
    <row r="197" spans="1:25" ht="24.9" customHeight="1">
      <c r="A197" s="155"/>
      <c r="B197" s="152"/>
      <c r="C197" s="1">
        <v>14</v>
      </c>
      <c r="D197" s="4" t="s">
        <v>242</v>
      </c>
      <c r="E197" s="4">
        <v>104681870.17</v>
      </c>
      <c r="F197" s="4">
        <v>-2004350.13</v>
      </c>
      <c r="G197" s="4">
        <v>4155211.8481000001</v>
      </c>
      <c r="H197" s="4">
        <v>4853898.8011999996</v>
      </c>
      <c r="I197" s="4">
        <v>4480355.4744999995</v>
      </c>
      <c r="J197" s="4">
        <v>2431176.4108000002</v>
      </c>
      <c r="K197" s="4">
        <v>28883874.802099999</v>
      </c>
      <c r="L197" s="5">
        <f t="shared" si="20"/>
        <v>147482037.37670001</v>
      </c>
      <c r="M197" s="8"/>
      <c r="N197" s="160"/>
      <c r="O197" s="152"/>
      <c r="P197" s="9">
        <v>13</v>
      </c>
      <c r="Q197" s="4" t="s">
        <v>853</v>
      </c>
      <c r="R197" s="4">
        <v>77063261.460700005</v>
      </c>
      <c r="S197" s="4">
        <v>-5788847.5199999996</v>
      </c>
      <c r="T197" s="4">
        <v>3058926.7899000002</v>
      </c>
      <c r="U197" s="4">
        <v>3573276.5551</v>
      </c>
      <c r="V197" s="4">
        <v>3298286.5592</v>
      </c>
      <c r="W197" s="4">
        <v>1789750.0599</v>
      </c>
      <c r="X197" s="4">
        <v>24512693.015900001</v>
      </c>
      <c r="Y197" s="5">
        <f t="shared" si="21"/>
        <v>107507346.92070001</v>
      </c>
    </row>
    <row r="198" spans="1:25" ht="24.9" customHeight="1">
      <c r="A198" s="155"/>
      <c r="B198" s="152"/>
      <c r="C198" s="1">
        <v>15</v>
      </c>
      <c r="D198" s="4" t="s">
        <v>243</v>
      </c>
      <c r="E198" s="4">
        <v>118740142.36390001</v>
      </c>
      <c r="F198" s="4">
        <v>-2278449.64</v>
      </c>
      <c r="G198" s="4">
        <v>4713236.8345999997</v>
      </c>
      <c r="H198" s="4">
        <v>5505754.0883999998</v>
      </c>
      <c r="I198" s="4">
        <v>5082045.6878000004</v>
      </c>
      <c r="J198" s="4">
        <v>2757671.7215999998</v>
      </c>
      <c r="K198" s="4">
        <v>30833066.5583</v>
      </c>
      <c r="L198" s="5">
        <f t="shared" si="20"/>
        <v>165353467.6146</v>
      </c>
      <c r="M198" s="8"/>
      <c r="N198" s="160"/>
      <c r="O198" s="152"/>
      <c r="P198" s="9">
        <v>14</v>
      </c>
      <c r="Q198" s="4" t="s">
        <v>618</v>
      </c>
      <c r="R198" s="4">
        <v>88594005.640900001</v>
      </c>
      <c r="S198" s="4">
        <v>-5788847.5199999996</v>
      </c>
      <c r="T198" s="4">
        <v>3516624.8111</v>
      </c>
      <c r="U198" s="4">
        <v>4107935.1856999998</v>
      </c>
      <c r="V198" s="4">
        <v>3791799.2631999999</v>
      </c>
      <c r="W198" s="4">
        <v>2057544.9818</v>
      </c>
      <c r="X198" s="4">
        <v>25391691.821699999</v>
      </c>
      <c r="Y198" s="5">
        <f t="shared" si="21"/>
        <v>121670754.18440002</v>
      </c>
    </row>
    <row r="199" spans="1:25" ht="24.9" customHeight="1">
      <c r="A199" s="155"/>
      <c r="B199" s="152"/>
      <c r="C199" s="1">
        <v>16</v>
      </c>
      <c r="D199" s="4" t="s">
        <v>244</v>
      </c>
      <c r="E199" s="4">
        <v>111595364.03640001</v>
      </c>
      <c r="F199" s="4">
        <v>-2139279.5699999998</v>
      </c>
      <c r="G199" s="4">
        <v>4429634.0721000005</v>
      </c>
      <c r="H199" s="4">
        <v>5174464.335</v>
      </c>
      <c r="I199" s="4">
        <v>4776251.1251999997</v>
      </c>
      <c r="J199" s="4">
        <v>2591738.3417000002</v>
      </c>
      <c r="K199" s="4">
        <v>29594825.286499999</v>
      </c>
      <c r="L199" s="5">
        <f t="shared" si="20"/>
        <v>156022997.62690002</v>
      </c>
      <c r="M199" s="8"/>
      <c r="N199" s="160"/>
      <c r="O199" s="152"/>
      <c r="P199" s="9">
        <v>15</v>
      </c>
      <c r="Q199" s="4" t="s">
        <v>619</v>
      </c>
      <c r="R199" s="4">
        <v>92794968.4595</v>
      </c>
      <c r="S199" s="4">
        <v>-5788847.5199999996</v>
      </c>
      <c r="T199" s="4">
        <v>3683376.6129999999</v>
      </c>
      <c r="U199" s="4">
        <v>4302725.8246999998</v>
      </c>
      <c r="V199" s="4">
        <v>3971599.3254</v>
      </c>
      <c r="W199" s="4">
        <v>2155109.9345</v>
      </c>
      <c r="X199" s="4">
        <v>29503028.963799998</v>
      </c>
      <c r="Y199" s="5">
        <f t="shared" si="21"/>
        <v>130621961.60089999</v>
      </c>
    </row>
    <row r="200" spans="1:25" ht="24.9" customHeight="1">
      <c r="A200" s="155"/>
      <c r="B200" s="152"/>
      <c r="C200" s="1">
        <v>17</v>
      </c>
      <c r="D200" s="4" t="s">
        <v>245</v>
      </c>
      <c r="E200" s="4">
        <v>112035298.2517</v>
      </c>
      <c r="F200" s="4">
        <v>-2147660.84</v>
      </c>
      <c r="G200" s="4">
        <v>4447096.6935000001</v>
      </c>
      <c r="H200" s="4">
        <v>5194863.2460000003</v>
      </c>
      <c r="I200" s="4">
        <v>4795080.1896000002</v>
      </c>
      <c r="J200" s="4">
        <v>2601955.5616000001</v>
      </c>
      <c r="K200" s="4">
        <v>31074530.537999999</v>
      </c>
      <c r="L200" s="5">
        <f t="shared" si="20"/>
        <v>158001163.64039999</v>
      </c>
      <c r="M200" s="8"/>
      <c r="N200" s="160"/>
      <c r="O200" s="152"/>
      <c r="P200" s="9">
        <v>16</v>
      </c>
      <c r="Q200" s="4" t="s">
        <v>620</v>
      </c>
      <c r="R200" s="4">
        <v>112514178.3778</v>
      </c>
      <c r="S200" s="4">
        <v>-5788847.5199999996</v>
      </c>
      <c r="T200" s="4">
        <v>4466105.2226</v>
      </c>
      <c r="U200" s="4">
        <v>5217068.0048000002</v>
      </c>
      <c r="V200" s="4">
        <v>4815576.1283</v>
      </c>
      <c r="W200" s="4">
        <v>2613077.2779999999</v>
      </c>
      <c r="X200" s="4">
        <v>34230141.447099999</v>
      </c>
      <c r="Y200" s="5">
        <f t="shared" si="21"/>
        <v>158067298.9386</v>
      </c>
    </row>
    <row r="201" spans="1:25" ht="24.9" customHeight="1">
      <c r="A201" s="155"/>
      <c r="B201" s="153"/>
      <c r="C201" s="1">
        <v>18</v>
      </c>
      <c r="D201" s="4" t="s">
        <v>246</v>
      </c>
      <c r="E201" s="4">
        <v>123551242.2269</v>
      </c>
      <c r="F201" s="4">
        <v>-2372129.21</v>
      </c>
      <c r="G201" s="4">
        <v>4904207.2396999998</v>
      </c>
      <c r="H201" s="4">
        <v>5728835.6193000004</v>
      </c>
      <c r="I201" s="4">
        <v>5287959.4489000002</v>
      </c>
      <c r="J201" s="4">
        <v>2869406.7573000002</v>
      </c>
      <c r="K201" s="4">
        <v>31942076.9833</v>
      </c>
      <c r="L201" s="5">
        <f t="shared" ref="L201:L264" si="27">E201+F201+G201+H201+I201+J201+K201</f>
        <v>171911599.0654</v>
      </c>
      <c r="M201" s="8"/>
      <c r="N201" s="160"/>
      <c r="O201" s="152"/>
      <c r="P201" s="9">
        <v>17</v>
      </c>
      <c r="Q201" s="4" t="s">
        <v>854</v>
      </c>
      <c r="R201" s="4">
        <v>94453405.744399995</v>
      </c>
      <c r="S201" s="4">
        <v>-5788847.5199999996</v>
      </c>
      <c r="T201" s="4">
        <v>3749206.1425000001</v>
      </c>
      <c r="U201" s="4">
        <v>4379624.4007000001</v>
      </c>
      <c r="V201" s="4">
        <v>4042579.9885999998</v>
      </c>
      <c r="W201" s="4">
        <v>2193626.1894999999</v>
      </c>
      <c r="X201" s="4">
        <v>27033116.458500002</v>
      </c>
      <c r="Y201" s="5">
        <f t="shared" ref="Y201:Y264" si="28">R201+S201+T201+U201+V201+W201+X201</f>
        <v>130062711.4042</v>
      </c>
    </row>
    <row r="202" spans="1:25" ht="24.9" customHeight="1">
      <c r="A202" s="1"/>
      <c r="B202" s="156" t="s">
        <v>821</v>
      </c>
      <c r="C202" s="157"/>
      <c r="D202" s="158"/>
      <c r="E202" s="11">
        <f>SUM(E184:E201)</f>
        <v>1979130639.1350002</v>
      </c>
      <c r="F202" s="11">
        <f t="shared" ref="F202:K202" si="29">SUM(F184:F201)</f>
        <v>-38551266.100000001</v>
      </c>
      <c r="G202" s="11">
        <f t="shared" si="29"/>
        <v>78559038.612599999</v>
      </c>
      <c r="H202" s="11">
        <f t="shared" si="29"/>
        <v>91768515.608900011</v>
      </c>
      <c r="I202" s="11">
        <f t="shared" si="29"/>
        <v>84706251.229900002</v>
      </c>
      <c r="J202" s="11">
        <f t="shared" si="29"/>
        <v>45964174.27390001</v>
      </c>
      <c r="K202" s="11">
        <f t="shared" si="29"/>
        <v>520335171.49189985</v>
      </c>
      <c r="L202" s="6">
        <f t="shared" si="27"/>
        <v>2761912524.2522006</v>
      </c>
      <c r="M202" s="8"/>
      <c r="N202" s="160"/>
      <c r="O202" s="152"/>
      <c r="P202" s="9">
        <v>18</v>
      </c>
      <c r="Q202" s="4" t="s">
        <v>621</v>
      </c>
      <c r="R202" s="4">
        <v>87784614.911300004</v>
      </c>
      <c r="S202" s="4">
        <v>-5788847.5199999996</v>
      </c>
      <c r="T202" s="4">
        <v>3484497.0898000002</v>
      </c>
      <c r="U202" s="4">
        <v>4070405.2801999999</v>
      </c>
      <c r="V202" s="4">
        <v>3757157.5608999999</v>
      </c>
      <c r="W202" s="4">
        <v>2038747.3462</v>
      </c>
      <c r="X202" s="4">
        <v>28098427.0869</v>
      </c>
      <c r="Y202" s="5">
        <f t="shared" si="28"/>
        <v>123445001.75530002</v>
      </c>
    </row>
    <row r="203" spans="1:25" ht="24.9" customHeight="1">
      <c r="A203" s="155">
        <v>10</v>
      </c>
      <c r="B203" s="151" t="s">
        <v>34</v>
      </c>
      <c r="C203" s="1">
        <v>1</v>
      </c>
      <c r="D203" s="4" t="s">
        <v>247</v>
      </c>
      <c r="E203" s="4">
        <v>86518139.500400007</v>
      </c>
      <c r="F203" s="4">
        <v>0</v>
      </c>
      <c r="G203" s="4">
        <v>3434225.9815000002</v>
      </c>
      <c r="H203" s="4">
        <v>4011681.2291999999</v>
      </c>
      <c r="I203" s="4">
        <v>3702952.7588999998</v>
      </c>
      <c r="J203" s="4">
        <v>2009334.1810000001</v>
      </c>
      <c r="K203" s="4">
        <v>27467300.789099999</v>
      </c>
      <c r="L203" s="5">
        <f t="shared" si="27"/>
        <v>127143634.44010001</v>
      </c>
      <c r="M203" s="8"/>
      <c r="N203" s="160"/>
      <c r="O203" s="152"/>
      <c r="P203" s="9">
        <v>19</v>
      </c>
      <c r="Q203" s="4" t="s">
        <v>855</v>
      </c>
      <c r="R203" s="4">
        <v>83381531.644500002</v>
      </c>
      <c r="S203" s="4">
        <v>-5788847.5199999996</v>
      </c>
      <c r="T203" s="4">
        <v>3309722.3772999998</v>
      </c>
      <c r="U203" s="4">
        <v>3866242.7012</v>
      </c>
      <c r="V203" s="4">
        <v>3568706.7987000002</v>
      </c>
      <c r="W203" s="4">
        <v>1936488.2620000001</v>
      </c>
      <c r="X203" s="4">
        <v>24832213.8737</v>
      </c>
      <c r="Y203" s="5">
        <f t="shared" si="28"/>
        <v>115106058.1374</v>
      </c>
    </row>
    <row r="204" spans="1:25" ht="24.9" customHeight="1">
      <c r="A204" s="155"/>
      <c r="B204" s="152"/>
      <c r="C204" s="1">
        <v>2</v>
      </c>
      <c r="D204" s="4" t="s">
        <v>248</v>
      </c>
      <c r="E204" s="4">
        <v>94301339.2685</v>
      </c>
      <c r="F204" s="4">
        <v>0</v>
      </c>
      <c r="G204" s="4">
        <v>3743170.0597999999</v>
      </c>
      <c r="H204" s="4">
        <v>4372573.3680999996</v>
      </c>
      <c r="I204" s="4">
        <v>4036071.5849000001</v>
      </c>
      <c r="J204" s="4">
        <v>2190094.5328000002</v>
      </c>
      <c r="K204" s="4">
        <v>29630772.237799998</v>
      </c>
      <c r="L204" s="5">
        <f t="shared" si="27"/>
        <v>138274021.0519</v>
      </c>
      <c r="M204" s="8"/>
      <c r="N204" s="161"/>
      <c r="O204" s="153"/>
      <c r="P204" s="9">
        <v>20</v>
      </c>
      <c r="Q204" s="4" t="s">
        <v>856</v>
      </c>
      <c r="R204" s="4">
        <v>113092912.9268</v>
      </c>
      <c r="S204" s="4">
        <v>-5788847.5199999996</v>
      </c>
      <c r="T204" s="4">
        <v>4489077.3442000002</v>
      </c>
      <c r="U204" s="4">
        <v>5243902.8228000002</v>
      </c>
      <c r="V204" s="4">
        <v>4840345.8090000004</v>
      </c>
      <c r="W204" s="4">
        <v>2626518.0559999999</v>
      </c>
      <c r="X204" s="4">
        <v>35710570.005599998</v>
      </c>
      <c r="Y204" s="5">
        <f t="shared" si="28"/>
        <v>160214479.44439998</v>
      </c>
    </row>
    <row r="205" spans="1:25" ht="24.9" customHeight="1">
      <c r="A205" s="155"/>
      <c r="B205" s="152"/>
      <c r="C205" s="1">
        <v>3</v>
      </c>
      <c r="D205" s="4" t="s">
        <v>249</v>
      </c>
      <c r="E205" s="4">
        <v>80612104.976099998</v>
      </c>
      <c r="F205" s="4">
        <v>0</v>
      </c>
      <c r="G205" s="4">
        <v>3199793.5569000002</v>
      </c>
      <c r="H205" s="4">
        <v>3737829.665</v>
      </c>
      <c r="I205" s="4">
        <v>3450176.0931000002</v>
      </c>
      <c r="J205" s="4">
        <v>1872169.9155999999</v>
      </c>
      <c r="K205" s="4">
        <v>26378301.8572</v>
      </c>
      <c r="L205" s="5">
        <f t="shared" si="27"/>
        <v>119250376.06389999</v>
      </c>
      <c r="M205" s="8"/>
      <c r="N205" s="15"/>
      <c r="O205" s="156" t="s">
        <v>839</v>
      </c>
      <c r="P205" s="157"/>
      <c r="Q205" s="158"/>
      <c r="R205" s="11">
        <f>SUM(R185:R204)</f>
        <v>2057433880.5159998</v>
      </c>
      <c r="S205" s="11">
        <f t="shared" ref="S205:X205" si="30">SUM(S185:S204)</f>
        <v>-115776950.39999995</v>
      </c>
      <c r="T205" s="11">
        <f t="shared" si="30"/>
        <v>81667184.806699991</v>
      </c>
      <c r="U205" s="11">
        <f t="shared" si="30"/>
        <v>95399287.669700012</v>
      </c>
      <c r="V205" s="11">
        <f t="shared" si="30"/>
        <v>88057608.591400027</v>
      </c>
      <c r="W205" s="11">
        <f t="shared" si="30"/>
        <v>47782722.156599998</v>
      </c>
      <c r="X205" s="11">
        <f t="shared" si="30"/>
        <v>633433561.69870007</v>
      </c>
      <c r="Y205" s="6">
        <f t="shared" si="28"/>
        <v>2887997295.0390997</v>
      </c>
    </row>
    <row r="206" spans="1:25" ht="24.9" customHeight="1">
      <c r="A206" s="155"/>
      <c r="B206" s="152"/>
      <c r="C206" s="1">
        <v>4</v>
      </c>
      <c r="D206" s="4" t="s">
        <v>250</v>
      </c>
      <c r="E206" s="4">
        <v>115854171.09980001</v>
      </c>
      <c r="F206" s="4">
        <v>0</v>
      </c>
      <c r="G206" s="4">
        <v>4598681.9267999995</v>
      </c>
      <c r="H206" s="4">
        <v>5371937.1014</v>
      </c>
      <c r="I206" s="4">
        <v>4958526.9052999998</v>
      </c>
      <c r="J206" s="4">
        <v>2690646.6938</v>
      </c>
      <c r="K206" s="4">
        <v>33793524.450999998</v>
      </c>
      <c r="L206" s="5">
        <f t="shared" si="27"/>
        <v>167267488.17810002</v>
      </c>
      <c r="M206" s="8"/>
      <c r="N206" s="159">
        <v>28</v>
      </c>
      <c r="O206" s="151" t="s">
        <v>52</v>
      </c>
      <c r="P206" s="9">
        <v>1</v>
      </c>
      <c r="Q206" s="4" t="s">
        <v>622</v>
      </c>
      <c r="R206" s="4">
        <v>109012476.12459999</v>
      </c>
      <c r="S206" s="4">
        <v>-2620951.4900000002</v>
      </c>
      <c r="T206" s="4">
        <v>4327109.6671000002</v>
      </c>
      <c r="U206" s="4">
        <v>5054700.7454000004</v>
      </c>
      <c r="V206" s="4">
        <v>4665704.2275</v>
      </c>
      <c r="W206" s="4">
        <v>2531752.2510000002</v>
      </c>
      <c r="X206" s="4">
        <v>29241425.4254</v>
      </c>
      <c r="Y206" s="5">
        <f t="shared" si="28"/>
        <v>152212216.95100001</v>
      </c>
    </row>
    <row r="207" spans="1:25" ht="24.9" customHeight="1">
      <c r="A207" s="155"/>
      <c r="B207" s="152"/>
      <c r="C207" s="1">
        <v>5</v>
      </c>
      <c r="D207" s="4" t="s">
        <v>251</v>
      </c>
      <c r="E207" s="4">
        <v>105409293.3106</v>
      </c>
      <c r="F207" s="4">
        <v>0</v>
      </c>
      <c r="G207" s="4">
        <v>4184085.9717000001</v>
      </c>
      <c r="H207" s="4">
        <v>4887628.0257999999</v>
      </c>
      <c r="I207" s="4">
        <v>4511488.9863999998</v>
      </c>
      <c r="J207" s="4">
        <v>2448070.3961999998</v>
      </c>
      <c r="K207" s="4">
        <v>33258638.940299999</v>
      </c>
      <c r="L207" s="5">
        <f t="shared" si="27"/>
        <v>154699205.63099998</v>
      </c>
      <c r="M207" s="8"/>
      <c r="N207" s="160"/>
      <c r="O207" s="152"/>
      <c r="P207" s="9">
        <v>2</v>
      </c>
      <c r="Q207" s="4" t="s">
        <v>623</v>
      </c>
      <c r="R207" s="4">
        <v>115317716.6883</v>
      </c>
      <c r="S207" s="4">
        <v>-2620951.4900000002</v>
      </c>
      <c r="T207" s="4">
        <v>4577388.0606000004</v>
      </c>
      <c r="U207" s="4">
        <v>5347062.7328000003</v>
      </c>
      <c r="V207" s="4">
        <v>4935566.8028999995</v>
      </c>
      <c r="W207" s="4">
        <v>2678187.8476999998</v>
      </c>
      <c r="X207" s="4">
        <v>31554983.072099999</v>
      </c>
      <c r="Y207" s="5">
        <f t="shared" si="28"/>
        <v>161789953.71439999</v>
      </c>
    </row>
    <row r="208" spans="1:25" ht="24.9" customHeight="1">
      <c r="A208" s="155"/>
      <c r="B208" s="152"/>
      <c r="C208" s="1">
        <v>6</v>
      </c>
      <c r="D208" s="4" t="s">
        <v>252</v>
      </c>
      <c r="E208" s="4">
        <v>107975032.0353</v>
      </c>
      <c r="F208" s="4">
        <v>0</v>
      </c>
      <c r="G208" s="4">
        <v>4285929.6617999999</v>
      </c>
      <c r="H208" s="4">
        <v>5006596.4402999999</v>
      </c>
      <c r="I208" s="4">
        <v>4621301.9035999998</v>
      </c>
      <c r="J208" s="4">
        <v>2507658.2069000001</v>
      </c>
      <c r="K208" s="4">
        <v>33427410.568700001</v>
      </c>
      <c r="L208" s="5">
        <f t="shared" si="27"/>
        <v>157823928.81660002</v>
      </c>
      <c r="M208" s="8"/>
      <c r="N208" s="160"/>
      <c r="O208" s="152"/>
      <c r="P208" s="9">
        <v>3</v>
      </c>
      <c r="Q208" s="4" t="s">
        <v>624</v>
      </c>
      <c r="R208" s="4">
        <v>117402927.53640001</v>
      </c>
      <c r="S208" s="4">
        <v>-2620951.4900000002</v>
      </c>
      <c r="T208" s="4">
        <v>4660157.8163999999</v>
      </c>
      <c r="U208" s="4">
        <v>5443749.9855000004</v>
      </c>
      <c r="V208" s="4">
        <v>5024813.2581000002</v>
      </c>
      <c r="W208" s="4">
        <v>2726615.6740000001</v>
      </c>
      <c r="X208" s="4">
        <v>32500948.048999999</v>
      </c>
      <c r="Y208" s="5">
        <f t="shared" si="28"/>
        <v>165138260.8294</v>
      </c>
    </row>
    <row r="209" spans="1:25" ht="24.9" customHeight="1">
      <c r="A209" s="155"/>
      <c r="B209" s="152"/>
      <c r="C209" s="1">
        <v>7</v>
      </c>
      <c r="D209" s="4" t="s">
        <v>253</v>
      </c>
      <c r="E209" s="4">
        <v>114473457.8945</v>
      </c>
      <c r="F209" s="4">
        <v>0</v>
      </c>
      <c r="G209" s="4">
        <v>4543876.2965000002</v>
      </c>
      <c r="H209" s="4">
        <v>5307916.0617000004</v>
      </c>
      <c r="I209" s="4">
        <v>4899432.7569000004</v>
      </c>
      <c r="J209" s="4">
        <v>2658580.4213</v>
      </c>
      <c r="K209" s="4">
        <v>32225816.850400001</v>
      </c>
      <c r="L209" s="5">
        <f t="shared" si="27"/>
        <v>164109080.28130001</v>
      </c>
      <c r="M209" s="8"/>
      <c r="N209" s="160"/>
      <c r="O209" s="152"/>
      <c r="P209" s="9">
        <v>4</v>
      </c>
      <c r="Q209" s="4" t="s">
        <v>857</v>
      </c>
      <c r="R209" s="4">
        <v>87079765.709299996</v>
      </c>
      <c r="S209" s="4">
        <v>-2620951.4900000002</v>
      </c>
      <c r="T209" s="4">
        <v>3456519.0096</v>
      </c>
      <c r="U209" s="4">
        <v>4037722.7661000001</v>
      </c>
      <c r="V209" s="4">
        <v>3726990.2074000002</v>
      </c>
      <c r="W209" s="4">
        <v>2022377.6277000001</v>
      </c>
      <c r="X209" s="4">
        <v>23636821.025800001</v>
      </c>
      <c r="Y209" s="5">
        <f t="shared" si="28"/>
        <v>121339244.8559</v>
      </c>
    </row>
    <row r="210" spans="1:25" ht="24.9" customHeight="1">
      <c r="A210" s="155"/>
      <c r="B210" s="152"/>
      <c r="C210" s="1">
        <v>8</v>
      </c>
      <c r="D210" s="4" t="s">
        <v>254</v>
      </c>
      <c r="E210" s="4">
        <v>107663961.8742</v>
      </c>
      <c r="F210" s="4">
        <v>0</v>
      </c>
      <c r="G210" s="4">
        <v>4273582.1328999996</v>
      </c>
      <c r="H210" s="4">
        <v>4992172.7098000003</v>
      </c>
      <c r="I210" s="4">
        <v>4607988.1856000004</v>
      </c>
      <c r="J210" s="4">
        <v>2500433.7807999998</v>
      </c>
      <c r="K210" s="4">
        <v>30956232.2762</v>
      </c>
      <c r="L210" s="5">
        <f t="shared" si="27"/>
        <v>154994370.95950001</v>
      </c>
      <c r="M210" s="8"/>
      <c r="N210" s="160"/>
      <c r="O210" s="152"/>
      <c r="P210" s="9">
        <v>5</v>
      </c>
      <c r="Q210" s="4" t="s">
        <v>625</v>
      </c>
      <c r="R210" s="4">
        <v>91249055.8847</v>
      </c>
      <c r="S210" s="4">
        <v>-2620951.4900000002</v>
      </c>
      <c r="T210" s="4">
        <v>3622013.6068000002</v>
      </c>
      <c r="U210" s="4">
        <v>4231044.8051000005</v>
      </c>
      <c r="V210" s="4">
        <v>3905434.6891000001</v>
      </c>
      <c r="W210" s="4">
        <v>2119207.0013000001</v>
      </c>
      <c r="X210" s="4">
        <v>26600028.8906</v>
      </c>
      <c r="Y210" s="5">
        <f t="shared" si="28"/>
        <v>129105833.3876</v>
      </c>
    </row>
    <row r="211" spans="1:25" ht="24.9" customHeight="1">
      <c r="A211" s="155"/>
      <c r="B211" s="152"/>
      <c r="C211" s="1">
        <v>9</v>
      </c>
      <c r="D211" s="4" t="s">
        <v>255</v>
      </c>
      <c r="E211" s="4">
        <v>101303853.9733</v>
      </c>
      <c r="F211" s="4">
        <v>0</v>
      </c>
      <c r="G211" s="4">
        <v>4021125.8511999999</v>
      </c>
      <c r="H211" s="4">
        <v>4697266.6284999996</v>
      </c>
      <c r="I211" s="4">
        <v>4335777.3032</v>
      </c>
      <c r="J211" s="4">
        <v>2352723.9216</v>
      </c>
      <c r="K211" s="4">
        <v>29844810.8279</v>
      </c>
      <c r="L211" s="5">
        <f t="shared" si="27"/>
        <v>146555558.50569999</v>
      </c>
      <c r="M211" s="8"/>
      <c r="N211" s="160"/>
      <c r="O211" s="152"/>
      <c r="P211" s="9">
        <v>6</v>
      </c>
      <c r="Q211" s="4" t="s">
        <v>626</v>
      </c>
      <c r="R211" s="4">
        <v>140228340.52880001</v>
      </c>
      <c r="S211" s="4">
        <v>-2620951.4900000002</v>
      </c>
      <c r="T211" s="4">
        <v>5566183.1514999997</v>
      </c>
      <c r="U211" s="4">
        <v>6502120.8819000004</v>
      </c>
      <c r="V211" s="4">
        <v>6001734.7049000002</v>
      </c>
      <c r="W211" s="4">
        <v>3256722.8028000002</v>
      </c>
      <c r="X211" s="4">
        <v>39958544.376599997</v>
      </c>
      <c r="Y211" s="5">
        <f t="shared" si="28"/>
        <v>198892694.95649999</v>
      </c>
    </row>
    <row r="212" spans="1:25" ht="24.9" customHeight="1">
      <c r="A212" s="155"/>
      <c r="B212" s="152"/>
      <c r="C212" s="1">
        <v>10</v>
      </c>
      <c r="D212" s="4" t="s">
        <v>256</v>
      </c>
      <c r="E212" s="4">
        <v>113280319.31280001</v>
      </c>
      <c r="F212" s="4">
        <v>0</v>
      </c>
      <c r="G212" s="4">
        <v>4496516.1990999999</v>
      </c>
      <c r="H212" s="4">
        <v>5252592.4996999996</v>
      </c>
      <c r="I212" s="4">
        <v>4848366.7511999998</v>
      </c>
      <c r="J212" s="4">
        <v>2630870.4619</v>
      </c>
      <c r="K212" s="4">
        <v>34881257.595700003</v>
      </c>
      <c r="L212" s="5">
        <f t="shared" si="27"/>
        <v>165389922.8204</v>
      </c>
      <c r="M212" s="8"/>
      <c r="N212" s="160"/>
      <c r="O212" s="152"/>
      <c r="P212" s="9">
        <v>7</v>
      </c>
      <c r="Q212" s="4" t="s">
        <v>627</v>
      </c>
      <c r="R212" s="4">
        <v>98760235.9005</v>
      </c>
      <c r="S212" s="4">
        <v>-2620951.4900000002</v>
      </c>
      <c r="T212" s="4">
        <v>3920160.2118000002</v>
      </c>
      <c r="U212" s="4">
        <v>4579323.9064999996</v>
      </c>
      <c r="V212" s="4">
        <v>4226911.1438999996</v>
      </c>
      <c r="W212" s="4">
        <v>2293649.8503999999</v>
      </c>
      <c r="X212" s="4">
        <v>26445542.574999999</v>
      </c>
      <c r="Y212" s="5">
        <f t="shared" si="28"/>
        <v>137604872.09809998</v>
      </c>
    </row>
    <row r="213" spans="1:25" ht="24.9" customHeight="1">
      <c r="A213" s="155"/>
      <c r="B213" s="152"/>
      <c r="C213" s="1">
        <v>11</v>
      </c>
      <c r="D213" s="4" t="s">
        <v>257</v>
      </c>
      <c r="E213" s="4">
        <v>95190382.465299994</v>
      </c>
      <c r="F213" s="4">
        <v>0</v>
      </c>
      <c r="G213" s="4">
        <v>3778459.4830999998</v>
      </c>
      <c r="H213" s="4">
        <v>4413796.6065999996</v>
      </c>
      <c r="I213" s="4">
        <v>4074122.3911000001</v>
      </c>
      <c r="J213" s="4">
        <v>2210742.0512000001</v>
      </c>
      <c r="K213" s="4">
        <v>27374476.393599998</v>
      </c>
      <c r="L213" s="5">
        <f t="shared" si="27"/>
        <v>137041979.39089999</v>
      </c>
      <c r="M213" s="8"/>
      <c r="N213" s="160"/>
      <c r="O213" s="152"/>
      <c r="P213" s="9">
        <v>8</v>
      </c>
      <c r="Q213" s="4" t="s">
        <v>628</v>
      </c>
      <c r="R213" s="4">
        <v>99501389.980599999</v>
      </c>
      <c r="S213" s="4">
        <v>-2620951.4900000002</v>
      </c>
      <c r="T213" s="4">
        <v>3949579.3673</v>
      </c>
      <c r="U213" s="4">
        <v>4613689.8085000003</v>
      </c>
      <c r="V213" s="4">
        <v>4258632.3361999998</v>
      </c>
      <c r="W213" s="4">
        <v>2310862.7289</v>
      </c>
      <c r="X213" s="4">
        <v>29296758.409200002</v>
      </c>
      <c r="Y213" s="5">
        <f t="shared" si="28"/>
        <v>141309961.14070001</v>
      </c>
    </row>
    <row r="214" spans="1:25" ht="24.9" customHeight="1">
      <c r="A214" s="155"/>
      <c r="B214" s="152"/>
      <c r="C214" s="1">
        <v>12</v>
      </c>
      <c r="D214" s="4" t="s">
        <v>258</v>
      </c>
      <c r="E214" s="4">
        <v>98174483.374699995</v>
      </c>
      <c r="F214" s="4">
        <v>0</v>
      </c>
      <c r="G214" s="4">
        <v>3896909.5205999999</v>
      </c>
      <c r="H214" s="4">
        <v>4552163.6782</v>
      </c>
      <c r="I214" s="4">
        <v>4201841.0955999997</v>
      </c>
      <c r="J214" s="4">
        <v>2280046.0838000001</v>
      </c>
      <c r="K214" s="4">
        <v>30156435.5845</v>
      </c>
      <c r="L214" s="5">
        <f t="shared" si="27"/>
        <v>143261879.33740002</v>
      </c>
      <c r="M214" s="8"/>
      <c r="N214" s="160"/>
      <c r="O214" s="152"/>
      <c r="P214" s="9">
        <v>9</v>
      </c>
      <c r="Q214" s="4" t="s">
        <v>858</v>
      </c>
      <c r="R214" s="4">
        <v>119624967.1825</v>
      </c>
      <c r="S214" s="4">
        <v>-2620951.4900000002</v>
      </c>
      <c r="T214" s="4">
        <v>4748358.8147999998</v>
      </c>
      <c r="U214" s="4">
        <v>5546781.7287999997</v>
      </c>
      <c r="V214" s="4">
        <v>5119915.9484999999</v>
      </c>
      <c r="W214" s="4">
        <v>2778221.2707000002</v>
      </c>
      <c r="X214" s="4">
        <v>32746812.1461</v>
      </c>
      <c r="Y214" s="5">
        <f t="shared" si="28"/>
        <v>167944105.60140002</v>
      </c>
    </row>
    <row r="215" spans="1:25" ht="24.9" customHeight="1">
      <c r="A215" s="155"/>
      <c r="B215" s="152"/>
      <c r="C215" s="1">
        <v>13</v>
      </c>
      <c r="D215" s="4" t="s">
        <v>259</v>
      </c>
      <c r="E215" s="4">
        <v>89925708.067900002</v>
      </c>
      <c r="F215" s="4">
        <v>0</v>
      </c>
      <c r="G215" s="4">
        <v>3569485.0216999999</v>
      </c>
      <c r="H215" s="4">
        <v>4169683.6889999998</v>
      </c>
      <c r="I215" s="4">
        <v>3848795.7637</v>
      </c>
      <c r="J215" s="4">
        <v>2088473.0071</v>
      </c>
      <c r="K215" s="4">
        <v>28993357.962900002</v>
      </c>
      <c r="L215" s="5">
        <f t="shared" si="27"/>
        <v>132595503.51229998</v>
      </c>
      <c r="M215" s="8"/>
      <c r="N215" s="160"/>
      <c r="O215" s="152"/>
      <c r="P215" s="9">
        <v>10</v>
      </c>
      <c r="Q215" s="4" t="s">
        <v>859</v>
      </c>
      <c r="R215" s="4">
        <v>129807769.2977</v>
      </c>
      <c r="S215" s="4">
        <v>-2620951.4900000002</v>
      </c>
      <c r="T215" s="4">
        <v>5152552.0138999997</v>
      </c>
      <c r="U215" s="4">
        <v>6018938.8550000004</v>
      </c>
      <c r="V215" s="4">
        <v>5555737.1001000004</v>
      </c>
      <c r="W215" s="4">
        <v>3014711.0110999998</v>
      </c>
      <c r="X215" s="4">
        <v>36185534.073700003</v>
      </c>
      <c r="Y215" s="5">
        <f t="shared" si="28"/>
        <v>183114290.86150002</v>
      </c>
    </row>
    <row r="216" spans="1:25" ht="24.9" customHeight="1">
      <c r="A216" s="155"/>
      <c r="B216" s="152"/>
      <c r="C216" s="1">
        <v>14</v>
      </c>
      <c r="D216" s="4" t="s">
        <v>260</v>
      </c>
      <c r="E216" s="4">
        <v>88070095.586999997</v>
      </c>
      <c r="F216" s="4">
        <v>0</v>
      </c>
      <c r="G216" s="4">
        <v>3495828.8771000002</v>
      </c>
      <c r="H216" s="4">
        <v>4083642.4750000001</v>
      </c>
      <c r="I216" s="4">
        <v>3769376.0559</v>
      </c>
      <c r="J216" s="4">
        <v>2045377.4712</v>
      </c>
      <c r="K216" s="4">
        <v>28106523.331500001</v>
      </c>
      <c r="L216" s="5">
        <f t="shared" si="27"/>
        <v>129570843.79770002</v>
      </c>
      <c r="M216" s="8"/>
      <c r="N216" s="160"/>
      <c r="O216" s="152"/>
      <c r="P216" s="9">
        <v>11</v>
      </c>
      <c r="Q216" s="4" t="s">
        <v>860</v>
      </c>
      <c r="R216" s="4">
        <v>99322320.819299996</v>
      </c>
      <c r="S216" s="4">
        <v>-2620951.4900000002</v>
      </c>
      <c r="T216" s="4">
        <v>3942471.4478000002</v>
      </c>
      <c r="U216" s="4">
        <v>4605386.7127999999</v>
      </c>
      <c r="V216" s="4">
        <v>4250968.2249999996</v>
      </c>
      <c r="W216" s="4">
        <v>2306703.9503000001</v>
      </c>
      <c r="X216" s="4">
        <v>28009935.0187</v>
      </c>
      <c r="Y216" s="5">
        <f t="shared" si="28"/>
        <v>139816834.68389997</v>
      </c>
    </row>
    <row r="217" spans="1:25" ht="24.9" customHeight="1">
      <c r="A217" s="155"/>
      <c r="B217" s="152"/>
      <c r="C217" s="1">
        <v>15</v>
      </c>
      <c r="D217" s="4" t="s">
        <v>261</v>
      </c>
      <c r="E217" s="4">
        <v>95566211.801400006</v>
      </c>
      <c r="F217" s="4">
        <v>0</v>
      </c>
      <c r="G217" s="4">
        <v>3793377.5438999999</v>
      </c>
      <c r="H217" s="4">
        <v>4431223.0965999998</v>
      </c>
      <c r="I217" s="4">
        <v>4090207.7840999998</v>
      </c>
      <c r="J217" s="4">
        <v>2219470.4720999999</v>
      </c>
      <c r="K217" s="4">
        <v>30173192.196199998</v>
      </c>
      <c r="L217" s="5">
        <f t="shared" si="27"/>
        <v>140273682.89429998</v>
      </c>
      <c r="M217" s="8"/>
      <c r="N217" s="160"/>
      <c r="O217" s="152"/>
      <c r="P217" s="9">
        <v>12</v>
      </c>
      <c r="Q217" s="4" t="s">
        <v>861</v>
      </c>
      <c r="R217" s="4">
        <v>102805112.46080001</v>
      </c>
      <c r="S217" s="4">
        <v>-2620951.4900000002</v>
      </c>
      <c r="T217" s="4">
        <v>4080716.3709999998</v>
      </c>
      <c r="U217" s="4">
        <v>4766877.1232000003</v>
      </c>
      <c r="V217" s="4">
        <v>4400030.7567999996</v>
      </c>
      <c r="W217" s="4">
        <v>2387589.7892</v>
      </c>
      <c r="X217" s="4">
        <v>29088385.7238</v>
      </c>
      <c r="Y217" s="5">
        <f t="shared" si="28"/>
        <v>144907760.73480001</v>
      </c>
    </row>
    <row r="218" spans="1:25" ht="24.9" customHeight="1">
      <c r="A218" s="155"/>
      <c r="B218" s="152"/>
      <c r="C218" s="1">
        <v>16</v>
      </c>
      <c r="D218" s="4" t="s">
        <v>262</v>
      </c>
      <c r="E218" s="4">
        <v>78922648.104499996</v>
      </c>
      <c r="F218" s="4">
        <v>0</v>
      </c>
      <c r="G218" s="4">
        <v>3132732.7450000001</v>
      </c>
      <c r="H218" s="4">
        <v>3659492.7697999999</v>
      </c>
      <c r="I218" s="4">
        <v>3377867.8001000001</v>
      </c>
      <c r="J218" s="4">
        <v>1832933.2485</v>
      </c>
      <c r="K218" s="4">
        <v>25236863.169399999</v>
      </c>
      <c r="L218" s="5">
        <f t="shared" si="27"/>
        <v>116162537.8373</v>
      </c>
      <c r="M218" s="8"/>
      <c r="N218" s="160"/>
      <c r="O218" s="152"/>
      <c r="P218" s="9">
        <v>13</v>
      </c>
      <c r="Q218" s="4" t="s">
        <v>862</v>
      </c>
      <c r="R218" s="4">
        <v>95538476.127599999</v>
      </c>
      <c r="S218" s="4">
        <v>-2620951.4900000002</v>
      </c>
      <c r="T218" s="4">
        <v>3792276.6121</v>
      </c>
      <c r="U218" s="4">
        <v>4429937.0462999996</v>
      </c>
      <c r="V218" s="4">
        <v>4089020.7047999999</v>
      </c>
      <c r="W218" s="4">
        <v>2218826.327</v>
      </c>
      <c r="X218" s="4">
        <v>27418511.012499999</v>
      </c>
      <c r="Y218" s="5">
        <f t="shared" si="28"/>
        <v>134866096.34029999</v>
      </c>
    </row>
    <row r="219" spans="1:25" ht="24.9" customHeight="1">
      <c r="A219" s="155"/>
      <c r="B219" s="152"/>
      <c r="C219" s="1">
        <v>17</v>
      </c>
      <c r="D219" s="4" t="s">
        <v>263</v>
      </c>
      <c r="E219" s="4">
        <v>99409176.615799993</v>
      </c>
      <c r="F219" s="4">
        <v>0</v>
      </c>
      <c r="G219" s="4">
        <v>3945919.0767000001</v>
      </c>
      <c r="H219" s="4">
        <v>4609414.0505999997</v>
      </c>
      <c r="I219" s="4">
        <v>4254685.6294</v>
      </c>
      <c r="J219" s="4">
        <v>2308721.1264</v>
      </c>
      <c r="K219" s="4">
        <v>31516433.531100001</v>
      </c>
      <c r="L219" s="5">
        <f t="shared" si="27"/>
        <v>146044350.02999997</v>
      </c>
      <c r="M219" s="8"/>
      <c r="N219" s="160"/>
      <c r="O219" s="152"/>
      <c r="P219" s="9">
        <v>14</v>
      </c>
      <c r="Q219" s="4" t="s">
        <v>629</v>
      </c>
      <c r="R219" s="4">
        <v>119483901.5583</v>
      </c>
      <c r="S219" s="4">
        <v>-2620951.4900000002</v>
      </c>
      <c r="T219" s="4">
        <v>4742759.3967000004</v>
      </c>
      <c r="U219" s="4">
        <v>5540240.7846999997</v>
      </c>
      <c r="V219" s="4">
        <v>5113878.3783</v>
      </c>
      <c r="W219" s="4">
        <v>2774945.1024000002</v>
      </c>
      <c r="X219" s="4">
        <v>32553086.427000001</v>
      </c>
      <c r="Y219" s="5">
        <f t="shared" si="28"/>
        <v>167587860.15740001</v>
      </c>
    </row>
    <row r="220" spans="1:25" ht="24.9" customHeight="1">
      <c r="A220" s="155"/>
      <c r="B220" s="152"/>
      <c r="C220" s="1">
        <v>18</v>
      </c>
      <c r="D220" s="4" t="s">
        <v>264</v>
      </c>
      <c r="E220" s="4">
        <v>104518453.7836</v>
      </c>
      <c r="F220" s="4">
        <v>0</v>
      </c>
      <c r="G220" s="4">
        <v>4148725.2453999999</v>
      </c>
      <c r="H220" s="4">
        <v>4846321.4948000005</v>
      </c>
      <c r="I220" s="4">
        <v>4473361.2977999998</v>
      </c>
      <c r="J220" s="4">
        <v>2427381.159</v>
      </c>
      <c r="K220" s="4">
        <v>29796952.016199999</v>
      </c>
      <c r="L220" s="5">
        <f t="shared" si="27"/>
        <v>150211194.99680001</v>
      </c>
      <c r="M220" s="8"/>
      <c r="N220" s="160"/>
      <c r="O220" s="152"/>
      <c r="P220" s="9">
        <v>15</v>
      </c>
      <c r="Q220" s="4" t="s">
        <v>630</v>
      </c>
      <c r="R220" s="4">
        <v>79297700.139200002</v>
      </c>
      <c r="S220" s="4">
        <v>-2620951.4900000002</v>
      </c>
      <c r="T220" s="4">
        <v>3147619.9519000002</v>
      </c>
      <c r="U220" s="4">
        <v>3676883.2179</v>
      </c>
      <c r="V220" s="4">
        <v>3393919.9248000002</v>
      </c>
      <c r="W220" s="4">
        <v>1841643.6170000001</v>
      </c>
      <c r="X220" s="4">
        <v>23174627.866500001</v>
      </c>
      <c r="Y220" s="5">
        <f t="shared" si="28"/>
        <v>111911443.2273</v>
      </c>
    </row>
    <row r="221" spans="1:25" ht="24.9" customHeight="1">
      <c r="A221" s="155"/>
      <c r="B221" s="152"/>
      <c r="C221" s="1">
        <v>19</v>
      </c>
      <c r="D221" s="4" t="s">
        <v>265</v>
      </c>
      <c r="E221" s="4">
        <v>136498058.48679999</v>
      </c>
      <c r="F221" s="4">
        <v>0</v>
      </c>
      <c r="G221" s="4">
        <v>5418114.4161</v>
      </c>
      <c r="H221" s="4">
        <v>6329154.8132999996</v>
      </c>
      <c r="I221" s="4">
        <v>5842079.6514999997</v>
      </c>
      <c r="J221" s="4">
        <v>3170089.1412999998</v>
      </c>
      <c r="K221" s="4">
        <v>40505933.763899997</v>
      </c>
      <c r="L221" s="5">
        <f t="shared" si="27"/>
        <v>197763430.27289999</v>
      </c>
      <c r="M221" s="8"/>
      <c r="N221" s="160"/>
      <c r="O221" s="152"/>
      <c r="P221" s="9">
        <v>16</v>
      </c>
      <c r="Q221" s="4" t="s">
        <v>631</v>
      </c>
      <c r="R221" s="4">
        <v>131057514.4313</v>
      </c>
      <c r="S221" s="4">
        <v>-2620951.4900000002</v>
      </c>
      <c r="T221" s="4">
        <v>5202159.0354000004</v>
      </c>
      <c r="U221" s="4">
        <v>6076887.1549000004</v>
      </c>
      <c r="V221" s="4">
        <v>5609225.8507000003</v>
      </c>
      <c r="W221" s="4">
        <v>3043735.6252000001</v>
      </c>
      <c r="X221" s="4">
        <v>35767040.711000003</v>
      </c>
      <c r="Y221" s="5">
        <f t="shared" si="28"/>
        <v>184135611.31850001</v>
      </c>
    </row>
    <row r="222" spans="1:25" ht="24.9" customHeight="1">
      <c r="A222" s="155"/>
      <c r="B222" s="152"/>
      <c r="C222" s="1">
        <v>20</v>
      </c>
      <c r="D222" s="4" t="s">
        <v>266</v>
      </c>
      <c r="E222" s="4">
        <v>108204120.1806</v>
      </c>
      <c r="F222" s="4">
        <v>0</v>
      </c>
      <c r="G222" s="4">
        <v>4295023.0203</v>
      </c>
      <c r="H222" s="4">
        <v>5017218.8208999997</v>
      </c>
      <c r="I222" s="4">
        <v>4631106.8136999998</v>
      </c>
      <c r="J222" s="4">
        <v>2512978.6477000001</v>
      </c>
      <c r="K222" s="4">
        <v>34029201.9749</v>
      </c>
      <c r="L222" s="5">
        <f t="shared" si="27"/>
        <v>158689649.45809999</v>
      </c>
      <c r="M222" s="8"/>
      <c r="N222" s="160"/>
      <c r="O222" s="152"/>
      <c r="P222" s="9">
        <v>17</v>
      </c>
      <c r="Q222" s="4" t="s">
        <v>632</v>
      </c>
      <c r="R222" s="4">
        <v>105596801.7177</v>
      </c>
      <c r="S222" s="4">
        <v>-2620951.4900000002</v>
      </c>
      <c r="T222" s="4">
        <v>4191528.8761</v>
      </c>
      <c r="U222" s="4">
        <v>4896322.4331999999</v>
      </c>
      <c r="V222" s="4">
        <v>4519514.2950999998</v>
      </c>
      <c r="W222" s="4">
        <v>2452425.1713999999</v>
      </c>
      <c r="X222" s="4">
        <v>27402537.9833</v>
      </c>
      <c r="Y222" s="5">
        <f t="shared" si="28"/>
        <v>146438178.98680001</v>
      </c>
    </row>
    <row r="223" spans="1:25" ht="24.9" customHeight="1">
      <c r="A223" s="155"/>
      <c r="B223" s="152"/>
      <c r="C223" s="1">
        <v>21</v>
      </c>
      <c r="D223" s="4" t="s">
        <v>267</v>
      </c>
      <c r="E223" s="4">
        <v>85815476.293400005</v>
      </c>
      <c r="F223" s="4">
        <v>0</v>
      </c>
      <c r="G223" s="4">
        <v>3406334.6716</v>
      </c>
      <c r="H223" s="4">
        <v>3979100.0756000001</v>
      </c>
      <c r="I223" s="4">
        <v>3672878.9654000001</v>
      </c>
      <c r="J223" s="4">
        <v>1993015.2309000001</v>
      </c>
      <c r="K223" s="4">
        <v>28412361.632300001</v>
      </c>
      <c r="L223" s="5">
        <f t="shared" si="27"/>
        <v>127279166.86920001</v>
      </c>
      <c r="M223" s="8"/>
      <c r="N223" s="161"/>
      <c r="O223" s="153"/>
      <c r="P223" s="9">
        <v>18</v>
      </c>
      <c r="Q223" s="4" t="s">
        <v>633</v>
      </c>
      <c r="R223" s="4">
        <v>123893025.6292</v>
      </c>
      <c r="S223" s="4">
        <v>-2620951.4900000002</v>
      </c>
      <c r="T223" s="4">
        <v>4917773.8910999997</v>
      </c>
      <c r="U223" s="4">
        <v>5744683.4643000001</v>
      </c>
      <c r="V223" s="4">
        <v>5302587.6852000002</v>
      </c>
      <c r="W223" s="4">
        <v>2877344.4808</v>
      </c>
      <c r="X223" s="4">
        <v>31862026.884500001</v>
      </c>
      <c r="Y223" s="5">
        <f t="shared" si="28"/>
        <v>171976490.5451</v>
      </c>
    </row>
    <row r="224" spans="1:25" ht="24.9" customHeight="1">
      <c r="A224" s="155"/>
      <c r="B224" s="152"/>
      <c r="C224" s="1">
        <v>22</v>
      </c>
      <c r="D224" s="4" t="s">
        <v>268</v>
      </c>
      <c r="E224" s="4">
        <v>100832041.98980001</v>
      </c>
      <c r="F224" s="4">
        <v>0</v>
      </c>
      <c r="G224" s="4">
        <v>4002397.8829000001</v>
      </c>
      <c r="H224" s="4">
        <v>4675389.6059999997</v>
      </c>
      <c r="I224" s="4">
        <v>4315583.8790999996</v>
      </c>
      <c r="J224" s="4">
        <v>2341766.3588</v>
      </c>
      <c r="K224" s="4">
        <v>32696870.520199999</v>
      </c>
      <c r="L224" s="5">
        <f t="shared" si="27"/>
        <v>148864050.23680001</v>
      </c>
      <c r="M224" s="8"/>
      <c r="N224" s="15"/>
      <c r="O224" s="156" t="s">
        <v>840</v>
      </c>
      <c r="P224" s="157"/>
      <c r="Q224" s="158"/>
      <c r="R224" s="11">
        <f>SUM(R206:R223)</f>
        <v>1964979497.7167997</v>
      </c>
      <c r="S224" s="11">
        <f t="shared" ref="S224:X224" si="31">SUM(S206:S223)</f>
        <v>-47177126.820000023</v>
      </c>
      <c r="T224" s="11">
        <f t="shared" si="31"/>
        <v>77997327.301900014</v>
      </c>
      <c r="U224" s="11">
        <f t="shared" si="31"/>
        <v>91112354.152899995</v>
      </c>
      <c r="V224" s="11">
        <f t="shared" si="31"/>
        <v>84100586.239300027</v>
      </c>
      <c r="W224" s="11">
        <f t="shared" si="31"/>
        <v>45635522.128900006</v>
      </c>
      <c r="X224" s="11">
        <f t="shared" si="31"/>
        <v>543443549.67080009</v>
      </c>
      <c r="Y224" s="6">
        <f t="shared" si="28"/>
        <v>2760091710.3906002</v>
      </c>
    </row>
    <row r="225" spans="1:25" ht="24.9" customHeight="1">
      <c r="A225" s="155"/>
      <c r="B225" s="152"/>
      <c r="C225" s="1">
        <v>23</v>
      </c>
      <c r="D225" s="4" t="s">
        <v>269</v>
      </c>
      <c r="E225" s="4">
        <v>125305235.1206</v>
      </c>
      <c r="F225" s="4">
        <v>0</v>
      </c>
      <c r="G225" s="4">
        <v>4973829.7258000001</v>
      </c>
      <c r="H225" s="4">
        <v>5810164.9267999995</v>
      </c>
      <c r="I225" s="4">
        <v>5363029.8661000002</v>
      </c>
      <c r="J225" s="4">
        <v>2910142.2365000001</v>
      </c>
      <c r="K225" s="4">
        <v>39444420.497199997</v>
      </c>
      <c r="L225" s="5">
        <f t="shared" si="27"/>
        <v>183806822.37300003</v>
      </c>
      <c r="M225" s="8"/>
      <c r="N225" s="159">
        <v>29</v>
      </c>
      <c r="O225" s="151" t="s">
        <v>53</v>
      </c>
      <c r="P225" s="9">
        <v>1</v>
      </c>
      <c r="Q225" s="4" t="s">
        <v>634</v>
      </c>
      <c r="R225" s="4">
        <v>77427345.736499995</v>
      </c>
      <c r="S225" s="4">
        <v>-2734288.18</v>
      </c>
      <c r="T225" s="4">
        <v>3073378.6457000002</v>
      </c>
      <c r="U225" s="4">
        <v>3590158.449</v>
      </c>
      <c r="V225" s="4">
        <v>3313869.2667999999</v>
      </c>
      <c r="W225" s="4">
        <v>1798205.7083999999</v>
      </c>
      <c r="X225" s="4">
        <v>23250618.0493</v>
      </c>
      <c r="Y225" s="5">
        <f t="shared" si="28"/>
        <v>109719287.67569999</v>
      </c>
    </row>
    <row r="226" spans="1:25" ht="24.9" customHeight="1">
      <c r="A226" s="155"/>
      <c r="B226" s="152"/>
      <c r="C226" s="1">
        <v>24</v>
      </c>
      <c r="D226" s="4" t="s">
        <v>270</v>
      </c>
      <c r="E226" s="4">
        <v>103118865.5476</v>
      </c>
      <c r="F226" s="4">
        <v>0</v>
      </c>
      <c r="G226" s="4">
        <v>4093170.3952000001</v>
      </c>
      <c r="H226" s="4">
        <v>4781425.2559000002</v>
      </c>
      <c r="I226" s="4">
        <v>4413459.3032</v>
      </c>
      <c r="J226" s="4">
        <v>2394876.5247</v>
      </c>
      <c r="K226" s="4">
        <v>29431621.716400001</v>
      </c>
      <c r="L226" s="5">
        <f t="shared" si="27"/>
        <v>148233418.743</v>
      </c>
      <c r="M226" s="8"/>
      <c r="N226" s="160"/>
      <c r="O226" s="152"/>
      <c r="P226" s="9">
        <v>2</v>
      </c>
      <c r="Q226" s="4" t="s">
        <v>635</v>
      </c>
      <c r="R226" s="4">
        <v>77644540.1567</v>
      </c>
      <c r="S226" s="4">
        <v>-2734288.18</v>
      </c>
      <c r="T226" s="4">
        <v>3081999.8980999999</v>
      </c>
      <c r="U226" s="4">
        <v>3600229.3402999998</v>
      </c>
      <c r="V226" s="4">
        <v>3323165.1286999998</v>
      </c>
      <c r="W226" s="4">
        <v>1803249.9243000001</v>
      </c>
      <c r="X226" s="4">
        <v>22795296.306299999</v>
      </c>
      <c r="Y226" s="5">
        <f t="shared" si="28"/>
        <v>109514192.57439999</v>
      </c>
    </row>
    <row r="227" spans="1:25" ht="24.9" customHeight="1">
      <c r="A227" s="155"/>
      <c r="B227" s="153"/>
      <c r="C227" s="1">
        <v>25</v>
      </c>
      <c r="D227" s="4" t="s">
        <v>271</v>
      </c>
      <c r="E227" s="4">
        <v>99029432.579600006</v>
      </c>
      <c r="F227" s="4">
        <v>0</v>
      </c>
      <c r="G227" s="4">
        <v>3930845.6269</v>
      </c>
      <c r="H227" s="4">
        <v>4591806.0433999998</v>
      </c>
      <c r="I227" s="4">
        <v>4238432.6882999996</v>
      </c>
      <c r="J227" s="4">
        <v>2299901.7889</v>
      </c>
      <c r="K227" s="4">
        <v>28188799.500300001</v>
      </c>
      <c r="L227" s="5">
        <f t="shared" si="27"/>
        <v>142279218.2274</v>
      </c>
      <c r="M227" s="8"/>
      <c r="N227" s="160"/>
      <c r="O227" s="152"/>
      <c r="P227" s="9">
        <v>3</v>
      </c>
      <c r="Q227" s="4" t="s">
        <v>863</v>
      </c>
      <c r="R227" s="4">
        <v>96732054.773599997</v>
      </c>
      <c r="S227" s="4">
        <v>-2734288.18</v>
      </c>
      <c r="T227" s="4">
        <v>3839654.1773000001</v>
      </c>
      <c r="U227" s="4">
        <v>4485281.0131999999</v>
      </c>
      <c r="V227" s="4">
        <v>4140105.5451000002</v>
      </c>
      <c r="W227" s="4">
        <v>2246546.5066</v>
      </c>
      <c r="X227" s="4">
        <v>27722764.8226</v>
      </c>
      <c r="Y227" s="5">
        <f t="shared" si="28"/>
        <v>136432118.6584</v>
      </c>
    </row>
    <row r="228" spans="1:25" ht="24.9" customHeight="1">
      <c r="A228" s="1"/>
      <c r="B228" s="156" t="s">
        <v>822</v>
      </c>
      <c r="C228" s="157"/>
      <c r="D228" s="158"/>
      <c r="E228" s="11">
        <f>SUM(E203:E227)</f>
        <v>2535972063.2440996</v>
      </c>
      <c r="F228" s="11">
        <f t="shared" ref="F228:K228" si="32">SUM(F203:F227)</f>
        <v>0</v>
      </c>
      <c r="G228" s="11">
        <f t="shared" si="32"/>
        <v>100662140.89050001</v>
      </c>
      <c r="H228" s="11">
        <f t="shared" si="32"/>
        <v>117588191.13199998</v>
      </c>
      <c r="I228" s="11">
        <f t="shared" si="32"/>
        <v>108538912.2141</v>
      </c>
      <c r="J228" s="11">
        <f t="shared" si="32"/>
        <v>58896497.059999995</v>
      </c>
      <c r="K228" s="11">
        <f t="shared" si="32"/>
        <v>775927510.18490016</v>
      </c>
      <c r="L228" s="6">
        <f t="shared" si="27"/>
        <v>3697585314.7255998</v>
      </c>
      <c r="M228" s="8"/>
      <c r="N228" s="160"/>
      <c r="O228" s="152"/>
      <c r="P228" s="9">
        <v>4</v>
      </c>
      <c r="Q228" s="4" t="s">
        <v>864</v>
      </c>
      <c r="R228" s="4">
        <v>85508998.329600006</v>
      </c>
      <c r="S228" s="4">
        <v>-2734288.18</v>
      </c>
      <c r="T228" s="4">
        <v>3394169.4240000001</v>
      </c>
      <c r="U228" s="4">
        <v>3964889.2765000002</v>
      </c>
      <c r="V228" s="4">
        <v>3659761.7922</v>
      </c>
      <c r="W228" s="4">
        <v>1985897.4558999999</v>
      </c>
      <c r="X228" s="4">
        <v>23229461.3202</v>
      </c>
      <c r="Y228" s="5">
        <f t="shared" si="28"/>
        <v>119008889.41839999</v>
      </c>
    </row>
    <row r="229" spans="1:25" ht="24.9" customHeight="1">
      <c r="A229" s="155">
        <v>11</v>
      </c>
      <c r="B229" s="151" t="s">
        <v>35</v>
      </c>
      <c r="C229" s="1">
        <v>1</v>
      </c>
      <c r="D229" s="4" t="s">
        <v>272</v>
      </c>
      <c r="E229" s="4">
        <v>112454552.8778</v>
      </c>
      <c r="F229" s="4">
        <v>-3490824.7988</v>
      </c>
      <c r="G229" s="4">
        <v>4463738.4653000003</v>
      </c>
      <c r="H229" s="4">
        <v>5214303.284</v>
      </c>
      <c r="I229" s="4">
        <v>4813024.1732000001</v>
      </c>
      <c r="J229" s="4">
        <v>2611692.5098999999</v>
      </c>
      <c r="K229" s="4">
        <v>29375179.645799998</v>
      </c>
      <c r="L229" s="5">
        <f t="shared" si="27"/>
        <v>155441666.15719998</v>
      </c>
      <c r="M229" s="8"/>
      <c r="N229" s="160"/>
      <c r="O229" s="152"/>
      <c r="P229" s="9">
        <v>5</v>
      </c>
      <c r="Q229" s="4" t="s">
        <v>865</v>
      </c>
      <c r="R229" s="4">
        <v>80918342.094899997</v>
      </c>
      <c r="S229" s="4">
        <v>-2734288.18</v>
      </c>
      <c r="T229" s="4">
        <v>3211949.2445</v>
      </c>
      <c r="U229" s="4">
        <v>3752029.2965000002</v>
      </c>
      <c r="V229" s="4">
        <v>3463282.9582000002</v>
      </c>
      <c r="W229" s="4">
        <v>1879282.0970999999</v>
      </c>
      <c r="X229" s="4">
        <v>22923803.846099999</v>
      </c>
      <c r="Y229" s="5">
        <f t="shared" si="28"/>
        <v>113414401.3573</v>
      </c>
    </row>
    <row r="230" spans="1:25" ht="24.9" customHeight="1">
      <c r="A230" s="155"/>
      <c r="B230" s="152"/>
      <c r="C230" s="1">
        <v>2</v>
      </c>
      <c r="D230" s="4" t="s">
        <v>273</v>
      </c>
      <c r="E230" s="4">
        <v>105594648.45190001</v>
      </c>
      <c r="F230" s="4">
        <v>-3422225.7544999998</v>
      </c>
      <c r="G230" s="4">
        <v>4191443.4049999998</v>
      </c>
      <c r="H230" s="4">
        <v>4896222.5904000001</v>
      </c>
      <c r="I230" s="4">
        <v>4519422.1359000001</v>
      </c>
      <c r="J230" s="4">
        <v>2452375.1631</v>
      </c>
      <c r="K230" s="4">
        <v>29669806.6884</v>
      </c>
      <c r="L230" s="5">
        <f t="shared" si="27"/>
        <v>147901692.68020001</v>
      </c>
      <c r="M230" s="8"/>
      <c r="N230" s="160"/>
      <c r="O230" s="152"/>
      <c r="P230" s="9">
        <v>6</v>
      </c>
      <c r="Q230" s="4" t="s">
        <v>636</v>
      </c>
      <c r="R230" s="4">
        <v>92162017.170000002</v>
      </c>
      <c r="S230" s="4">
        <v>-2734288.18</v>
      </c>
      <c r="T230" s="4">
        <v>3658252.4278000002</v>
      </c>
      <c r="U230" s="4">
        <v>4273377.0798000004</v>
      </c>
      <c r="V230" s="4">
        <v>3944509.1828999999</v>
      </c>
      <c r="W230" s="4">
        <v>2140410.0036999998</v>
      </c>
      <c r="X230" s="4">
        <v>27057684.055799998</v>
      </c>
      <c r="Y230" s="5">
        <f t="shared" si="28"/>
        <v>130501961.73999998</v>
      </c>
    </row>
    <row r="231" spans="1:25" ht="24.9" customHeight="1">
      <c r="A231" s="155"/>
      <c r="B231" s="152"/>
      <c r="C231" s="1">
        <v>3</v>
      </c>
      <c r="D231" s="4" t="s">
        <v>850</v>
      </c>
      <c r="E231" s="4">
        <v>106503671.9541</v>
      </c>
      <c r="F231" s="4">
        <v>-3431315.9895000001</v>
      </c>
      <c r="G231" s="4">
        <v>4227525.9206999997</v>
      </c>
      <c r="H231" s="4">
        <v>4938372.2775999997</v>
      </c>
      <c r="I231" s="4">
        <v>4558328.0937000001</v>
      </c>
      <c r="J231" s="4">
        <v>2473486.7127</v>
      </c>
      <c r="K231" s="4">
        <v>29697593.7315</v>
      </c>
      <c r="L231" s="5">
        <f t="shared" si="27"/>
        <v>148967662.7008</v>
      </c>
      <c r="M231" s="8"/>
      <c r="N231" s="160"/>
      <c r="O231" s="152"/>
      <c r="P231" s="9">
        <v>7</v>
      </c>
      <c r="Q231" s="4" t="s">
        <v>637</v>
      </c>
      <c r="R231" s="4">
        <v>77245463.498999998</v>
      </c>
      <c r="S231" s="4">
        <v>-2734288.18</v>
      </c>
      <c r="T231" s="4">
        <v>3066159.0647999998</v>
      </c>
      <c r="U231" s="4">
        <v>3581724.9163000002</v>
      </c>
      <c r="V231" s="4">
        <v>3306084.7566999998</v>
      </c>
      <c r="W231" s="4">
        <v>1793981.5978000001</v>
      </c>
      <c r="X231" s="4">
        <v>23710761.8389</v>
      </c>
      <c r="Y231" s="5">
        <f t="shared" si="28"/>
        <v>109969887.49349998</v>
      </c>
    </row>
    <row r="232" spans="1:25" ht="24.9" customHeight="1">
      <c r="A232" s="155"/>
      <c r="B232" s="152"/>
      <c r="C232" s="1">
        <v>4</v>
      </c>
      <c r="D232" s="4" t="s">
        <v>35</v>
      </c>
      <c r="E232" s="4">
        <v>102699299.77420001</v>
      </c>
      <c r="F232" s="4">
        <v>-3393272.2677000002</v>
      </c>
      <c r="G232" s="4">
        <v>4076516.2727999999</v>
      </c>
      <c r="H232" s="4">
        <v>4761970.7905999999</v>
      </c>
      <c r="I232" s="4">
        <v>4395502.0026000002</v>
      </c>
      <c r="J232" s="4">
        <v>2385132.3502000002</v>
      </c>
      <c r="K232" s="4">
        <v>27875161.523200002</v>
      </c>
      <c r="L232" s="5">
        <f t="shared" si="27"/>
        <v>142800310.44589999</v>
      </c>
      <c r="M232" s="8"/>
      <c r="N232" s="160"/>
      <c r="O232" s="152"/>
      <c r="P232" s="9">
        <v>8</v>
      </c>
      <c r="Q232" s="4" t="s">
        <v>638</v>
      </c>
      <c r="R232" s="4">
        <v>80223379.475099996</v>
      </c>
      <c r="S232" s="4">
        <v>-2734288.18</v>
      </c>
      <c r="T232" s="4">
        <v>3184363.5995</v>
      </c>
      <c r="U232" s="4">
        <v>3719805.2044000002</v>
      </c>
      <c r="V232" s="4">
        <v>3433538.7477000002</v>
      </c>
      <c r="W232" s="4">
        <v>1863141.9887999999</v>
      </c>
      <c r="X232" s="4">
        <v>23240853.405099999</v>
      </c>
      <c r="Y232" s="5">
        <f t="shared" si="28"/>
        <v>112930794.2406</v>
      </c>
    </row>
    <row r="233" spans="1:25" ht="24.9" customHeight="1">
      <c r="A233" s="155"/>
      <c r="B233" s="152"/>
      <c r="C233" s="1">
        <v>5</v>
      </c>
      <c r="D233" s="4" t="s">
        <v>274</v>
      </c>
      <c r="E233" s="4">
        <v>102366034.89309999</v>
      </c>
      <c r="F233" s="4">
        <v>-3389939.6189000001</v>
      </c>
      <c r="G233" s="4">
        <v>4063287.7530999999</v>
      </c>
      <c r="H233" s="4">
        <v>4746517.9332999997</v>
      </c>
      <c r="I233" s="4">
        <v>4381238.3567000004</v>
      </c>
      <c r="J233" s="4">
        <v>2377392.4643999999</v>
      </c>
      <c r="K233" s="4">
        <v>29007257.495999999</v>
      </c>
      <c r="L233" s="5">
        <f t="shared" si="27"/>
        <v>143551789.27769998</v>
      </c>
      <c r="M233" s="8"/>
      <c r="N233" s="160"/>
      <c r="O233" s="152"/>
      <c r="P233" s="9">
        <v>9</v>
      </c>
      <c r="Q233" s="4" t="s">
        <v>639</v>
      </c>
      <c r="R233" s="4">
        <v>78903674.286899999</v>
      </c>
      <c r="S233" s="4">
        <v>-2734288.18</v>
      </c>
      <c r="T233" s="4">
        <v>3131979.6038000002</v>
      </c>
      <c r="U233" s="4">
        <v>3658612.9901000001</v>
      </c>
      <c r="V233" s="4">
        <v>3377055.7259</v>
      </c>
      <c r="W233" s="4">
        <v>1832492.5925</v>
      </c>
      <c r="X233" s="4">
        <v>23144412.474599998</v>
      </c>
      <c r="Y233" s="5">
        <f t="shared" si="28"/>
        <v>111313939.49379998</v>
      </c>
    </row>
    <row r="234" spans="1:25" ht="24.9" customHeight="1">
      <c r="A234" s="155"/>
      <c r="B234" s="152"/>
      <c r="C234" s="1">
        <v>6</v>
      </c>
      <c r="D234" s="4" t="s">
        <v>275</v>
      </c>
      <c r="E234" s="4">
        <v>106398435.2638</v>
      </c>
      <c r="F234" s="4">
        <v>-3430263.6225999999</v>
      </c>
      <c r="G234" s="4">
        <v>4223348.6859999998</v>
      </c>
      <c r="H234" s="4">
        <v>4933492.6529000001</v>
      </c>
      <c r="I234" s="4">
        <v>4553823.9921000004</v>
      </c>
      <c r="J234" s="4">
        <v>2471042.6508999998</v>
      </c>
      <c r="K234" s="4">
        <v>28258996.426600002</v>
      </c>
      <c r="L234" s="5">
        <f t="shared" si="27"/>
        <v>147408876.04969999</v>
      </c>
      <c r="M234" s="8"/>
      <c r="N234" s="160"/>
      <c r="O234" s="152"/>
      <c r="P234" s="9">
        <v>10</v>
      </c>
      <c r="Q234" s="4" t="s">
        <v>640</v>
      </c>
      <c r="R234" s="4">
        <v>89571262.257599995</v>
      </c>
      <c r="S234" s="4">
        <v>-2734288.18</v>
      </c>
      <c r="T234" s="4">
        <v>3555415.7522999998</v>
      </c>
      <c r="U234" s="4">
        <v>4153248.7124000001</v>
      </c>
      <c r="V234" s="4">
        <v>3833625.5797000001</v>
      </c>
      <c r="W234" s="4">
        <v>2080241.2064</v>
      </c>
      <c r="X234" s="4">
        <v>26652812.9745</v>
      </c>
      <c r="Y234" s="5">
        <f t="shared" si="28"/>
        <v>127112318.30289999</v>
      </c>
    </row>
    <row r="235" spans="1:25" ht="24.9" customHeight="1">
      <c r="A235" s="155"/>
      <c r="B235" s="152"/>
      <c r="C235" s="1">
        <v>7</v>
      </c>
      <c r="D235" s="4" t="s">
        <v>276</v>
      </c>
      <c r="E235" s="4">
        <v>124318466.19499999</v>
      </c>
      <c r="F235" s="4">
        <v>-3609463.932</v>
      </c>
      <c r="G235" s="4">
        <v>4934661.2057999996</v>
      </c>
      <c r="H235" s="4">
        <v>5764410.3324999996</v>
      </c>
      <c r="I235" s="4">
        <v>5320796.4254000001</v>
      </c>
      <c r="J235" s="4">
        <v>2887225.094</v>
      </c>
      <c r="K235" s="4">
        <v>33165368.489399999</v>
      </c>
      <c r="L235" s="5">
        <f t="shared" si="27"/>
        <v>172781463.81009999</v>
      </c>
      <c r="M235" s="8"/>
      <c r="N235" s="160"/>
      <c r="O235" s="152"/>
      <c r="P235" s="9">
        <v>11</v>
      </c>
      <c r="Q235" s="4" t="s">
        <v>641</v>
      </c>
      <c r="R235" s="4">
        <v>94840794.850500003</v>
      </c>
      <c r="S235" s="4">
        <v>-2734288.18</v>
      </c>
      <c r="T235" s="4">
        <v>3764583.0534999999</v>
      </c>
      <c r="U235" s="4">
        <v>4397586.8952000001</v>
      </c>
      <c r="V235" s="4">
        <v>4059160.1365999999</v>
      </c>
      <c r="W235" s="4">
        <v>2202623.0792999999</v>
      </c>
      <c r="X235" s="4">
        <v>28739131.678800002</v>
      </c>
      <c r="Y235" s="5">
        <f t="shared" si="28"/>
        <v>135269591.51389998</v>
      </c>
    </row>
    <row r="236" spans="1:25" ht="24.9" customHeight="1">
      <c r="A236" s="155"/>
      <c r="B236" s="152"/>
      <c r="C236" s="1">
        <v>8</v>
      </c>
      <c r="D236" s="4" t="s">
        <v>277</v>
      </c>
      <c r="E236" s="4">
        <v>110117985.183</v>
      </c>
      <c r="F236" s="4">
        <v>-3467459.1217999998</v>
      </c>
      <c r="G236" s="4">
        <v>4370991.4236000003</v>
      </c>
      <c r="H236" s="4">
        <v>5105961.0933999997</v>
      </c>
      <c r="I236" s="4">
        <v>4713019.7134999996</v>
      </c>
      <c r="J236" s="4">
        <v>2557427.0649999999</v>
      </c>
      <c r="K236" s="4">
        <v>29334493.628199998</v>
      </c>
      <c r="L236" s="5">
        <f t="shared" si="27"/>
        <v>152732418.9849</v>
      </c>
      <c r="M236" s="8"/>
      <c r="N236" s="160"/>
      <c r="O236" s="152"/>
      <c r="P236" s="9">
        <v>12</v>
      </c>
      <c r="Q236" s="4" t="s">
        <v>642</v>
      </c>
      <c r="R236" s="4">
        <v>109614103.0592</v>
      </c>
      <c r="S236" s="4">
        <v>-2734288.18</v>
      </c>
      <c r="T236" s="4">
        <v>4350990.4725000001</v>
      </c>
      <c r="U236" s="4">
        <v>5082597.0396999996</v>
      </c>
      <c r="V236" s="4">
        <v>4691453.6961000003</v>
      </c>
      <c r="W236" s="4">
        <v>2545724.6916</v>
      </c>
      <c r="X236" s="4">
        <v>29994852.869199999</v>
      </c>
      <c r="Y236" s="5">
        <f t="shared" si="28"/>
        <v>153545433.64829999</v>
      </c>
    </row>
    <row r="237" spans="1:25" ht="24.9" customHeight="1">
      <c r="A237" s="155"/>
      <c r="B237" s="152"/>
      <c r="C237" s="1">
        <v>9</v>
      </c>
      <c r="D237" s="4" t="s">
        <v>278</v>
      </c>
      <c r="E237" s="4">
        <v>99630394.258499995</v>
      </c>
      <c r="F237" s="4">
        <v>-3362583.2126000002</v>
      </c>
      <c r="G237" s="4">
        <v>3954700.0257000001</v>
      </c>
      <c r="H237" s="4">
        <v>4619671.4910000004</v>
      </c>
      <c r="I237" s="4">
        <v>4264153.6841000002</v>
      </c>
      <c r="J237" s="4">
        <v>2313858.7793000001</v>
      </c>
      <c r="K237" s="4">
        <v>27518450.6316</v>
      </c>
      <c r="L237" s="5">
        <f t="shared" si="27"/>
        <v>138938645.65759999</v>
      </c>
      <c r="M237" s="8"/>
      <c r="N237" s="160"/>
      <c r="O237" s="152"/>
      <c r="P237" s="9">
        <v>13</v>
      </c>
      <c r="Q237" s="4" t="s">
        <v>643</v>
      </c>
      <c r="R237" s="4">
        <v>102176154.9399</v>
      </c>
      <c r="S237" s="4">
        <v>-2734288.18</v>
      </c>
      <c r="T237" s="4">
        <v>4055750.7132000001</v>
      </c>
      <c r="U237" s="4">
        <v>4737713.5617000004</v>
      </c>
      <c r="V237" s="4">
        <v>4373111.5465000002</v>
      </c>
      <c r="W237" s="4">
        <v>2372982.6113999998</v>
      </c>
      <c r="X237" s="4">
        <v>27921794.7929</v>
      </c>
      <c r="Y237" s="5">
        <f t="shared" si="28"/>
        <v>142903219.98559999</v>
      </c>
    </row>
    <row r="238" spans="1:25" ht="24.9" customHeight="1">
      <c r="A238" s="155"/>
      <c r="B238" s="152"/>
      <c r="C238" s="1">
        <v>10</v>
      </c>
      <c r="D238" s="4" t="s">
        <v>279</v>
      </c>
      <c r="E238" s="4">
        <v>138386186.6338</v>
      </c>
      <c r="F238" s="4">
        <v>-3750141.1362999999</v>
      </c>
      <c r="G238" s="4">
        <v>5493061.2280999999</v>
      </c>
      <c r="H238" s="4">
        <v>6416703.7167999996</v>
      </c>
      <c r="I238" s="4">
        <v>5922891.0208999999</v>
      </c>
      <c r="J238" s="4">
        <v>3213939.8349000001</v>
      </c>
      <c r="K238" s="4">
        <v>34338813.511</v>
      </c>
      <c r="L238" s="5">
        <f t="shared" si="27"/>
        <v>190021454.80920002</v>
      </c>
      <c r="M238" s="8"/>
      <c r="N238" s="160"/>
      <c r="O238" s="152"/>
      <c r="P238" s="9">
        <v>14</v>
      </c>
      <c r="Q238" s="4" t="s">
        <v>644</v>
      </c>
      <c r="R238" s="4">
        <v>89065961.726899996</v>
      </c>
      <c r="S238" s="4">
        <v>-2734288.18</v>
      </c>
      <c r="T238" s="4">
        <v>3535358.4992999998</v>
      </c>
      <c r="U238" s="4">
        <v>4129818.8898</v>
      </c>
      <c r="V238" s="4">
        <v>3811998.8549000002</v>
      </c>
      <c r="W238" s="4">
        <v>2068505.8913</v>
      </c>
      <c r="X238" s="4">
        <v>26815376.217900001</v>
      </c>
      <c r="Y238" s="5">
        <f t="shared" si="28"/>
        <v>126692731.90009999</v>
      </c>
    </row>
    <row r="239" spans="1:25" ht="24.9" customHeight="1">
      <c r="A239" s="155"/>
      <c r="B239" s="152"/>
      <c r="C239" s="1">
        <v>11</v>
      </c>
      <c r="D239" s="4" t="s">
        <v>280</v>
      </c>
      <c r="E239" s="4">
        <v>107357937.1288</v>
      </c>
      <c r="F239" s="4">
        <v>-3439858.6412999998</v>
      </c>
      <c r="G239" s="4">
        <v>4261434.8751999997</v>
      </c>
      <c r="H239" s="4">
        <v>4977982.9255999997</v>
      </c>
      <c r="I239" s="4">
        <v>4594890.41</v>
      </c>
      <c r="J239" s="4">
        <v>2493326.5315</v>
      </c>
      <c r="K239" s="4">
        <v>29188506.1697</v>
      </c>
      <c r="L239" s="5">
        <f t="shared" si="27"/>
        <v>149434219.39950001</v>
      </c>
      <c r="M239" s="8"/>
      <c r="N239" s="160"/>
      <c r="O239" s="152"/>
      <c r="P239" s="9">
        <v>15</v>
      </c>
      <c r="Q239" s="4" t="s">
        <v>645</v>
      </c>
      <c r="R239" s="4">
        <v>69989925.881400004</v>
      </c>
      <c r="S239" s="4">
        <v>-2734288.18</v>
      </c>
      <c r="T239" s="4">
        <v>2778159.8552000001</v>
      </c>
      <c r="U239" s="4">
        <v>3245299.4657000001</v>
      </c>
      <c r="V239" s="4">
        <v>2995549.7267999998</v>
      </c>
      <c r="W239" s="4">
        <v>1625475.8969000001</v>
      </c>
      <c r="X239" s="4">
        <v>20891492.062899999</v>
      </c>
      <c r="Y239" s="5">
        <f t="shared" si="28"/>
        <v>98791614.708900005</v>
      </c>
    </row>
    <row r="240" spans="1:25" ht="24.9" customHeight="1">
      <c r="A240" s="155"/>
      <c r="B240" s="152"/>
      <c r="C240" s="1">
        <v>12</v>
      </c>
      <c r="D240" s="4" t="s">
        <v>281</v>
      </c>
      <c r="E240" s="4">
        <v>118461236.8954</v>
      </c>
      <c r="F240" s="4">
        <v>-3550891.639</v>
      </c>
      <c r="G240" s="4">
        <v>4702166.0416999999</v>
      </c>
      <c r="H240" s="4">
        <v>5492821.7734000003</v>
      </c>
      <c r="I240" s="4">
        <v>5070108.6097999997</v>
      </c>
      <c r="J240" s="4">
        <v>2751194.3020000001</v>
      </c>
      <c r="K240" s="4">
        <v>32064314.441100001</v>
      </c>
      <c r="L240" s="5">
        <f t="shared" si="27"/>
        <v>164990950.4244</v>
      </c>
      <c r="M240" s="8"/>
      <c r="N240" s="160"/>
      <c r="O240" s="152"/>
      <c r="P240" s="9">
        <v>16</v>
      </c>
      <c r="Q240" s="4" t="s">
        <v>540</v>
      </c>
      <c r="R240" s="4">
        <v>90188643.489399999</v>
      </c>
      <c r="S240" s="4">
        <v>-2734288.18</v>
      </c>
      <c r="T240" s="4">
        <v>3579921.9042000002</v>
      </c>
      <c r="U240" s="4">
        <v>4181875.5033999998</v>
      </c>
      <c r="V240" s="4">
        <v>3860049.3278999999</v>
      </c>
      <c r="W240" s="4">
        <v>2094579.5315</v>
      </c>
      <c r="X240" s="4">
        <v>24489341.525800001</v>
      </c>
      <c r="Y240" s="5">
        <f t="shared" si="28"/>
        <v>125660123.1022</v>
      </c>
    </row>
    <row r="241" spans="1:25" ht="24.9" customHeight="1">
      <c r="A241" s="155"/>
      <c r="B241" s="153"/>
      <c r="C241" s="1">
        <v>13</v>
      </c>
      <c r="D241" s="4" t="s">
        <v>282</v>
      </c>
      <c r="E241" s="4">
        <v>129744447.56900001</v>
      </c>
      <c r="F241" s="4">
        <v>-3663723.7456999999</v>
      </c>
      <c r="G241" s="4">
        <v>5150038.5395999998</v>
      </c>
      <c r="H241" s="4">
        <v>6016002.7471000003</v>
      </c>
      <c r="I241" s="4">
        <v>5553026.9473999999</v>
      </c>
      <c r="J241" s="4">
        <v>3013240.4002</v>
      </c>
      <c r="K241" s="4">
        <v>34504933.013800003</v>
      </c>
      <c r="L241" s="5">
        <f t="shared" si="27"/>
        <v>180317965.47140002</v>
      </c>
      <c r="M241" s="8"/>
      <c r="N241" s="160"/>
      <c r="O241" s="152"/>
      <c r="P241" s="9">
        <v>17</v>
      </c>
      <c r="Q241" s="4" t="s">
        <v>646</v>
      </c>
      <c r="R241" s="4">
        <v>79513620.285899997</v>
      </c>
      <c r="S241" s="4">
        <v>-2734288.18</v>
      </c>
      <c r="T241" s="4">
        <v>3156190.6236999999</v>
      </c>
      <c r="U241" s="4">
        <v>3686895.0235000001</v>
      </c>
      <c r="V241" s="4">
        <v>3403161.2481999998</v>
      </c>
      <c r="W241" s="4">
        <v>1846658.2386</v>
      </c>
      <c r="X241" s="4">
        <v>22397839.1215</v>
      </c>
      <c r="Y241" s="5">
        <f t="shared" si="28"/>
        <v>111270076.36139998</v>
      </c>
    </row>
    <row r="242" spans="1:25" ht="24.9" customHeight="1">
      <c r="A242" s="1"/>
      <c r="B242" s="156" t="s">
        <v>823</v>
      </c>
      <c r="C242" s="157"/>
      <c r="D242" s="158"/>
      <c r="E242" s="11">
        <f>SUM(E229:E241)</f>
        <v>1464033297.0783999</v>
      </c>
      <c r="F242" s="11">
        <f t="shared" ref="F242:K242" si="33">SUM(F229:F241)</f>
        <v>-45401963.480700001</v>
      </c>
      <c r="G242" s="11">
        <f t="shared" si="33"/>
        <v>58112913.84260001</v>
      </c>
      <c r="H242" s="11">
        <f t="shared" si="33"/>
        <v>67884433.608600006</v>
      </c>
      <c r="I242" s="11">
        <f t="shared" si="33"/>
        <v>62660225.565300003</v>
      </c>
      <c r="J242" s="11">
        <f t="shared" si="33"/>
        <v>34001333.858100004</v>
      </c>
      <c r="K242" s="11">
        <f t="shared" si="33"/>
        <v>393998875.39630002</v>
      </c>
      <c r="L242" s="6">
        <f t="shared" si="27"/>
        <v>2035289115.8685999</v>
      </c>
      <c r="M242" s="8"/>
      <c r="N242" s="160"/>
      <c r="O242" s="152"/>
      <c r="P242" s="9">
        <v>18</v>
      </c>
      <c r="Q242" s="4" t="s">
        <v>866</v>
      </c>
      <c r="R242" s="4">
        <v>82893809.968899995</v>
      </c>
      <c r="S242" s="4">
        <v>-2734288.18</v>
      </c>
      <c r="T242" s="4">
        <v>3290362.8944000001</v>
      </c>
      <c r="U242" s="4">
        <v>3843627.9766000002</v>
      </c>
      <c r="V242" s="4">
        <v>3547832.4441</v>
      </c>
      <c r="W242" s="4">
        <v>1925161.2058000001</v>
      </c>
      <c r="X242" s="4">
        <v>25082332.697099999</v>
      </c>
      <c r="Y242" s="5">
        <f t="shared" si="28"/>
        <v>117848839.0069</v>
      </c>
    </row>
    <row r="243" spans="1:25" ht="24.9" customHeight="1">
      <c r="A243" s="151" t="s">
        <v>36</v>
      </c>
      <c r="B243" s="151" t="s">
        <v>36</v>
      </c>
      <c r="C243" s="1">
        <v>1</v>
      </c>
      <c r="D243" s="4" t="s">
        <v>283</v>
      </c>
      <c r="E243" s="4">
        <v>134702310.64489999</v>
      </c>
      <c r="F243" s="4">
        <v>0</v>
      </c>
      <c r="G243" s="4">
        <v>5346834.5210999995</v>
      </c>
      <c r="H243" s="4">
        <v>6245889.4084999999</v>
      </c>
      <c r="I243" s="4">
        <v>5765222.1339999996</v>
      </c>
      <c r="J243" s="4">
        <v>3128383.9273999999</v>
      </c>
      <c r="K243" s="4">
        <v>38032364.399599999</v>
      </c>
      <c r="L243" s="5">
        <f t="shared" si="27"/>
        <v>193221005.03549999</v>
      </c>
      <c r="M243" s="8"/>
      <c r="N243" s="160"/>
      <c r="O243" s="152"/>
      <c r="P243" s="9">
        <v>19</v>
      </c>
      <c r="Q243" s="4" t="s">
        <v>647</v>
      </c>
      <c r="R243" s="4">
        <v>87842105.428399995</v>
      </c>
      <c r="S243" s="4">
        <v>-2734288.18</v>
      </c>
      <c r="T243" s="4">
        <v>3486779.1017</v>
      </c>
      <c r="U243" s="4">
        <v>4073071.0059000002</v>
      </c>
      <c r="V243" s="4">
        <v>3759618.1392999999</v>
      </c>
      <c r="W243" s="4">
        <v>2040082.5305000001</v>
      </c>
      <c r="X243" s="4">
        <v>24899637.409400001</v>
      </c>
      <c r="Y243" s="5">
        <f t="shared" si="28"/>
        <v>123367005.43519998</v>
      </c>
    </row>
    <row r="244" spans="1:25" ht="24.9" customHeight="1">
      <c r="A244" s="152"/>
      <c r="B244" s="152"/>
      <c r="C244" s="1">
        <v>2</v>
      </c>
      <c r="D244" s="4" t="s">
        <v>284</v>
      </c>
      <c r="E244" s="4">
        <v>127937884.1004</v>
      </c>
      <c r="F244" s="4">
        <v>0</v>
      </c>
      <c r="G244" s="4">
        <v>5078329.3322000001</v>
      </c>
      <c r="H244" s="4">
        <v>5932235.8422999997</v>
      </c>
      <c r="I244" s="4">
        <v>5475706.5239000004</v>
      </c>
      <c r="J244" s="4">
        <v>2971283.9994999999</v>
      </c>
      <c r="K244" s="4">
        <v>42721141.612999998</v>
      </c>
      <c r="L244" s="5">
        <f t="shared" si="27"/>
        <v>190116581.41130003</v>
      </c>
      <c r="M244" s="8"/>
      <c r="N244" s="160"/>
      <c r="O244" s="152"/>
      <c r="P244" s="9">
        <v>20</v>
      </c>
      <c r="Q244" s="4" t="s">
        <v>544</v>
      </c>
      <c r="R244" s="4">
        <v>86932744.283899993</v>
      </c>
      <c r="S244" s="4">
        <v>-2734288.18</v>
      </c>
      <c r="T244" s="4">
        <v>3450683.1836999999</v>
      </c>
      <c r="U244" s="4">
        <v>4030905.6628</v>
      </c>
      <c r="V244" s="4">
        <v>3720697.7305000001</v>
      </c>
      <c r="W244" s="4">
        <v>2018963.1394</v>
      </c>
      <c r="X244" s="4">
        <v>25860550.730500001</v>
      </c>
      <c r="Y244" s="5">
        <f t="shared" si="28"/>
        <v>123280256.55079998</v>
      </c>
    </row>
    <row r="245" spans="1:25" ht="24.9" customHeight="1">
      <c r="A245" s="152"/>
      <c r="B245" s="152"/>
      <c r="C245" s="1">
        <v>3</v>
      </c>
      <c r="D245" s="4" t="s">
        <v>285</v>
      </c>
      <c r="E245" s="4">
        <v>84658841.212500006</v>
      </c>
      <c r="F245" s="4">
        <v>0</v>
      </c>
      <c r="G245" s="4">
        <v>3360423.5334999999</v>
      </c>
      <c r="H245" s="4">
        <v>3925469.1113</v>
      </c>
      <c r="I245" s="4">
        <v>3623375.2996</v>
      </c>
      <c r="J245" s="4">
        <v>1966153.0444</v>
      </c>
      <c r="K245" s="4">
        <v>28581153.212200001</v>
      </c>
      <c r="L245" s="5">
        <f t="shared" si="27"/>
        <v>126115415.41350003</v>
      </c>
      <c r="M245" s="8"/>
      <c r="N245" s="160"/>
      <c r="O245" s="152"/>
      <c r="P245" s="9">
        <v>21</v>
      </c>
      <c r="Q245" s="4" t="s">
        <v>648</v>
      </c>
      <c r="R245" s="4">
        <v>94057952.990799993</v>
      </c>
      <c r="S245" s="4">
        <v>-2734288.18</v>
      </c>
      <c r="T245" s="4">
        <v>3733509.1553000002</v>
      </c>
      <c r="U245" s="4">
        <v>4361288.0103000002</v>
      </c>
      <c r="V245" s="4">
        <v>4025654.7185999998</v>
      </c>
      <c r="W245" s="4">
        <v>2184442.0260000001</v>
      </c>
      <c r="X245" s="4">
        <v>27313312.7971</v>
      </c>
      <c r="Y245" s="5">
        <f t="shared" si="28"/>
        <v>132941871.51809999</v>
      </c>
    </row>
    <row r="246" spans="1:25" ht="24.9" customHeight="1">
      <c r="A246" s="152"/>
      <c r="B246" s="152"/>
      <c r="C246" s="1">
        <v>4</v>
      </c>
      <c r="D246" s="4" t="s">
        <v>286</v>
      </c>
      <c r="E246" s="4">
        <v>87158771.367300004</v>
      </c>
      <c r="F246" s="4">
        <v>0</v>
      </c>
      <c r="G246" s="4">
        <v>3459655.0373999998</v>
      </c>
      <c r="H246" s="4">
        <v>4041386.1079000002</v>
      </c>
      <c r="I246" s="4">
        <v>3730371.628</v>
      </c>
      <c r="J246" s="4">
        <v>2024212.4887999999</v>
      </c>
      <c r="K246" s="4">
        <v>29427181.274799999</v>
      </c>
      <c r="L246" s="5">
        <f t="shared" si="27"/>
        <v>129841577.90420002</v>
      </c>
      <c r="M246" s="8"/>
      <c r="N246" s="160"/>
      <c r="O246" s="152"/>
      <c r="P246" s="9">
        <v>22</v>
      </c>
      <c r="Q246" s="4" t="s">
        <v>649</v>
      </c>
      <c r="R246" s="4">
        <v>85373192.311100006</v>
      </c>
      <c r="S246" s="4">
        <v>-2734288.18</v>
      </c>
      <c r="T246" s="4">
        <v>3388778.7792000002</v>
      </c>
      <c r="U246" s="4">
        <v>3958592.2102999999</v>
      </c>
      <c r="V246" s="4">
        <v>3653949.3317</v>
      </c>
      <c r="W246" s="4">
        <v>1982743.439</v>
      </c>
      <c r="X246" s="4">
        <v>24876853.239599999</v>
      </c>
      <c r="Y246" s="5">
        <f t="shared" si="28"/>
        <v>120499821.1309</v>
      </c>
    </row>
    <row r="247" spans="1:25" ht="24.9" customHeight="1">
      <c r="A247" s="152"/>
      <c r="B247" s="152"/>
      <c r="C247" s="1">
        <v>5</v>
      </c>
      <c r="D247" s="4" t="s">
        <v>287</v>
      </c>
      <c r="E247" s="4">
        <v>104359110.7044</v>
      </c>
      <c r="F247" s="4">
        <v>0</v>
      </c>
      <c r="G247" s="4">
        <v>4142400.3273</v>
      </c>
      <c r="H247" s="4">
        <v>4838933.0598999998</v>
      </c>
      <c r="I247" s="4">
        <v>4466541.4574999996</v>
      </c>
      <c r="J247" s="4">
        <v>2423680.5073000002</v>
      </c>
      <c r="K247" s="4">
        <v>32343012.532400001</v>
      </c>
      <c r="L247" s="5">
        <f t="shared" si="27"/>
        <v>152573678.58880001</v>
      </c>
      <c r="M247" s="8"/>
      <c r="N247" s="160"/>
      <c r="O247" s="152"/>
      <c r="P247" s="9">
        <v>23</v>
      </c>
      <c r="Q247" s="4" t="s">
        <v>650</v>
      </c>
      <c r="R247" s="4">
        <v>104978320.4278</v>
      </c>
      <c r="S247" s="4">
        <v>-2734288.18</v>
      </c>
      <c r="T247" s="4">
        <v>4166979.0588000002</v>
      </c>
      <c r="U247" s="4">
        <v>4867644.6346000005</v>
      </c>
      <c r="V247" s="4">
        <v>4493043.4645999996</v>
      </c>
      <c r="W247" s="4">
        <v>2438061.2980999998</v>
      </c>
      <c r="X247" s="4">
        <v>30193159.532600001</v>
      </c>
      <c r="Y247" s="5">
        <f t="shared" si="28"/>
        <v>148402920.23649997</v>
      </c>
    </row>
    <row r="248" spans="1:25" ht="24.9" customHeight="1">
      <c r="A248" s="152"/>
      <c r="B248" s="152"/>
      <c r="C248" s="1">
        <v>6</v>
      </c>
      <c r="D248" s="4" t="s">
        <v>288</v>
      </c>
      <c r="E248" s="4">
        <v>88701471.297999993</v>
      </c>
      <c r="F248" s="4">
        <v>0</v>
      </c>
      <c r="G248" s="4">
        <v>3520890.5218000002</v>
      </c>
      <c r="H248" s="4">
        <v>4112918.1634</v>
      </c>
      <c r="I248" s="4">
        <v>3796398.764</v>
      </c>
      <c r="J248" s="4">
        <v>2060040.8100999999</v>
      </c>
      <c r="K248" s="4">
        <v>29818731.452599999</v>
      </c>
      <c r="L248" s="5">
        <f t="shared" si="27"/>
        <v>132010451.00989999</v>
      </c>
      <c r="M248" s="8"/>
      <c r="N248" s="160"/>
      <c r="O248" s="152"/>
      <c r="P248" s="9">
        <v>24</v>
      </c>
      <c r="Q248" s="4" t="s">
        <v>867</v>
      </c>
      <c r="R248" s="4">
        <v>87054689.997600004</v>
      </c>
      <c r="S248" s="4">
        <v>-2734288.18</v>
      </c>
      <c r="T248" s="4">
        <v>3455523.6616000002</v>
      </c>
      <c r="U248" s="4">
        <v>4036560.0531000001</v>
      </c>
      <c r="V248" s="4">
        <v>3725916.9737999998</v>
      </c>
      <c r="W248" s="4">
        <v>2021795.2586000001</v>
      </c>
      <c r="X248" s="4">
        <v>25680567.844000001</v>
      </c>
      <c r="Y248" s="5">
        <f t="shared" si="28"/>
        <v>123240765.60869999</v>
      </c>
    </row>
    <row r="249" spans="1:25" ht="24.9" customHeight="1">
      <c r="A249" s="152"/>
      <c r="B249" s="152"/>
      <c r="C249" s="1">
        <v>7</v>
      </c>
      <c r="D249" s="4" t="s">
        <v>289</v>
      </c>
      <c r="E249" s="4">
        <v>88783057.396599993</v>
      </c>
      <c r="F249" s="4">
        <v>0</v>
      </c>
      <c r="G249" s="4">
        <v>3524128.9767999998</v>
      </c>
      <c r="H249" s="4">
        <v>4116701.1551999999</v>
      </c>
      <c r="I249" s="4">
        <v>3799890.6268000002</v>
      </c>
      <c r="J249" s="4">
        <v>2061935.6004000001</v>
      </c>
      <c r="K249" s="4">
        <v>27934094.8442</v>
      </c>
      <c r="L249" s="5">
        <f t="shared" si="27"/>
        <v>130219808.59999999</v>
      </c>
      <c r="M249" s="8"/>
      <c r="N249" s="160"/>
      <c r="O249" s="152"/>
      <c r="P249" s="9">
        <v>25</v>
      </c>
      <c r="Q249" s="4" t="s">
        <v>868</v>
      </c>
      <c r="R249" s="4">
        <v>114693470.796</v>
      </c>
      <c r="S249" s="4">
        <v>-2734288.18</v>
      </c>
      <c r="T249" s="4">
        <v>4552609.4249</v>
      </c>
      <c r="U249" s="4">
        <v>5318117.6405999996</v>
      </c>
      <c r="V249" s="4">
        <v>4908849.2489999998</v>
      </c>
      <c r="W249" s="4">
        <v>2663690.0948000001</v>
      </c>
      <c r="X249" s="4">
        <v>26741357.803800002</v>
      </c>
      <c r="Y249" s="5">
        <f t="shared" si="28"/>
        <v>156143806.82909998</v>
      </c>
    </row>
    <row r="250" spans="1:25" ht="24.9" customHeight="1">
      <c r="A250" s="152"/>
      <c r="B250" s="152"/>
      <c r="C250" s="1">
        <v>8</v>
      </c>
      <c r="D250" s="4" t="s">
        <v>290</v>
      </c>
      <c r="E250" s="4">
        <v>102995748.23999999</v>
      </c>
      <c r="F250" s="4">
        <v>0</v>
      </c>
      <c r="G250" s="4">
        <v>4088283.4123999998</v>
      </c>
      <c r="H250" s="4">
        <v>4775716.5410000002</v>
      </c>
      <c r="I250" s="4">
        <v>4408189.9161</v>
      </c>
      <c r="J250" s="4">
        <v>2392017.1957999999</v>
      </c>
      <c r="K250" s="4">
        <v>31033525.523200002</v>
      </c>
      <c r="L250" s="5">
        <f t="shared" si="27"/>
        <v>149693480.82849997</v>
      </c>
      <c r="M250" s="8"/>
      <c r="N250" s="160"/>
      <c r="O250" s="152"/>
      <c r="P250" s="9">
        <v>26</v>
      </c>
      <c r="Q250" s="4" t="s">
        <v>651</v>
      </c>
      <c r="R250" s="4">
        <v>78505006.503800005</v>
      </c>
      <c r="S250" s="4">
        <v>-2734288.18</v>
      </c>
      <c r="T250" s="4">
        <v>3116155.0002000001</v>
      </c>
      <c r="U250" s="4">
        <v>3640127.5247999998</v>
      </c>
      <c r="V250" s="4">
        <v>3359992.8535000002</v>
      </c>
      <c r="W250" s="4">
        <v>1823233.7618</v>
      </c>
      <c r="X250" s="4">
        <v>23274487.1796</v>
      </c>
      <c r="Y250" s="5">
        <f t="shared" si="28"/>
        <v>110984714.6437</v>
      </c>
    </row>
    <row r="251" spans="1:25" ht="24.9" customHeight="1">
      <c r="A251" s="152"/>
      <c r="B251" s="152"/>
      <c r="C251" s="1">
        <v>9</v>
      </c>
      <c r="D251" s="4" t="s">
        <v>291</v>
      </c>
      <c r="E251" s="4">
        <v>113359462.76809999</v>
      </c>
      <c r="F251" s="4">
        <v>0</v>
      </c>
      <c r="G251" s="4">
        <v>4499657.6964999996</v>
      </c>
      <c r="H251" s="4">
        <v>5256262.2308999998</v>
      </c>
      <c r="I251" s="4">
        <v>4851754.0695000002</v>
      </c>
      <c r="J251" s="4">
        <v>2632708.5233</v>
      </c>
      <c r="K251" s="4">
        <v>34144529.113899998</v>
      </c>
      <c r="L251" s="5">
        <f t="shared" si="27"/>
        <v>164744374.40220001</v>
      </c>
      <c r="M251" s="8"/>
      <c r="N251" s="160"/>
      <c r="O251" s="152"/>
      <c r="P251" s="9">
        <v>27</v>
      </c>
      <c r="Q251" s="4" t="s">
        <v>652</v>
      </c>
      <c r="R251" s="4">
        <v>94955548.551499993</v>
      </c>
      <c r="S251" s="4">
        <v>-2734288.18</v>
      </c>
      <c r="T251" s="4">
        <v>3769138.0537</v>
      </c>
      <c r="U251" s="4">
        <v>4402907.8055999996</v>
      </c>
      <c r="V251" s="4">
        <v>4064071.5636999998</v>
      </c>
      <c r="W251" s="4">
        <v>2205288.1683</v>
      </c>
      <c r="X251" s="4">
        <v>26599770.462699998</v>
      </c>
      <c r="Y251" s="5">
        <f t="shared" si="28"/>
        <v>133262436.42549999</v>
      </c>
    </row>
    <row r="252" spans="1:25" ht="24.9" customHeight="1">
      <c r="A252" s="152"/>
      <c r="B252" s="152"/>
      <c r="C252" s="1">
        <v>10</v>
      </c>
      <c r="D252" s="4" t="s">
        <v>292</v>
      </c>
      <c r="E252" s="4">
        <v>82485644.0317</v>
      </c>
      <c r="F252" s="4">
        <v>0</v>
      </c>
      <c r="G252" s="4">
        <v>3274161.2738000001</v>
      </c>
      <c r="H252" s="4">
        <v>3824702.1000999999</v>
      </c>
      <c r="I252" s="4">
        <v>3530363.0534000001</v>
      </c>
      <c r="J252" s="4">
        <v>1915681.7859</v>
      </c>
      <c r="K252" s="4">
        <v>26431062.942600001</v>
      </c>
      <c r="L252" s="5">
        <f t="shared" si="27"/>
        <v>121461615.18749999</v>
      </c>
      <c r="M252" s="8"/>
      <c r="N252" s="160"/>
      <c r="O252" s="152"/>
      <c r="P252" s="9">
        <v>28</v>
      </c>
      <c r="Q252" s="4" t="s">
        <v>653</v>
      </c>
      <c r="R252" s="4">
        <v>95260009.739700004</v>
      </c>
      <c r="S252" s="4">
        <v>-2734288.18</v>
      </c>
      <c r="T252" s="4">
        <v>3781223.2478999998</v>
      </c>
      <c r="U252" s="4">
        <v>4417025.0905999998</v>
      </c>
      <c r="V252" s="4">
        <v>4077102.4194</v>
      </c>
      <c r="W252" s="4">
        <v>2212359.1047999999</v>
      </c>
      <c r="X252" s="4">
        <v>27615775.665399998</v>
      </c>
      <c r="Y252" s="5">
        <f t="shared" si="28"/>
        <v>134629207.0878</v>
      </c>
    </row>
    <row r="253" spans="1:25" ht="24.9" customHeight="1">
      <c r="A253" s="152"/>
      <c r="B253" s="152"/>
      <c r="C253" s="1">
        <v>11</v>
      </c>
      <c r="D253" s="4" t="s">
        <v>293</v>
      </c>
      <c r="E253" s="4">
        <v>141536166.09</v>
      </c>
      <c r="F253" s="4">
        <v>0</v>
      </c>
      <c r="G253" s="4">
        <v>5618095.6007000003</v>
      </c>
      <c r="H253" s="4">
        <v>6562762.2604999999</v>
      </c>
      <c r="I253" s="4">
        <v>6057709.2819999997</v>
      </c>
      <c r="J253" s="4">
        <v>3287096.3015999999</v>
      </c>
      <c r="K253" s="4">
        <v>44602161.686499998</v>
      </c>
      <c r="L253" s="5">
        <f t="shared" si="27"/>
        <v>207663991.22130001</v>
      </c>
      <c r="M253" s="8"/>
      <c r="N253" s="160"/>
      <c r="O253" s="152"/>
      <c r="P253" s="9">
        <v>29</v>
      </c>
      <c r="Q253" s="4" t="s">
        <v>654</v>
      </c>
      <c r="R253" s="4">
        <v>83945558.554100007</v>
      </c>
      <c r="S253" s="4">
        <v>-2734288.18</v>
      </c>
      <c r="T253" s="4">
        <v>3332110.6982</v>
      </c>
      <c r="U253" s="4">
        <v>3892395.554</v>
      </c>
      <c r="V253" s="4">
        <v>3592846.9964999999</v>
      </c>
      <c r="W253" s="4">
        <v>1949587.4635999999</v>
      </c>
      <c r="X253" s="4">
        <v>24870825.681400001</v>
      </c>
      <c r="Y253" s="5">
        <f t="shared" si="28"/>
        <v>118849036.7678</v>
      </c>
    </row>
    <row r="254" spans="1:25" ht="24.9" customHeight="1">
      <c r="A254" s="152"/>
      <c r="B254" s="152"/>
      <c r="C254" s="1">
        <v>12</v>
      </c>
      <c r="D254" s="4" t="s">
        <v>294</v>
      </c>
      <c r="E254" s="4">
        <v>145663232.3673</v>
      </c>
      <c r="F254" s="4">
        <v>0</v>
      </c>
      <c r="G254" s="4">
        <v>5781914.1747000003</v>
      </c>
      <c r="H254" s="4">
        <v>6754126.4578</v>
      </c>
      <c r="I254" s="4">
        <v>6234346.5922999997</v>
      </c>
      <c r="J254" s="4">
        <v>3382945.0493999999</v>
      </c>
      <c r="K254" s="4">
        <v>44817044.134800002</v>
      </c>
      <c r="L254" s="5">
        <f t="shared" si="27"/>
        <v>212633608.77630001</v>
      </c>
      <c r="M254" s="8"/>
      <c r="N254" s="161"/>
      <c r="O254" s="153"/>
      <c r="P254" s="9">
        <v>30</v>
      </c>
      <c r="Q254" s="4" t="s">
        <v>655</v>
      </c>
      <c r="R254" s="4">
        <v>93395719.094400004</v>
      </c>
      <c r="S254" s="4">
        <v>-2734288.18</v>
      </c>
      <c r="T254" s="4">
        <v>3707222.6348000001</v>
      </c>
      <c r="U254" s="4">
        <v>4330581.4867000002</v>
      </c>
      <c r="V254" s="4">
        <v>3997311.2886000001</v>
      </c>
      <c r="W254" s="4">
        <v>2169062.0235000001</v>
      </c>
      <c r="X254" s="4">
        <v>28102621.537599999</v>
      </c>
      <c r="Y254" s="5">
        <f t="shared" si="28"/>
        <v>132968229.88559999</v>
      </c>
    </row>
    <row r="255" spans="1:25" ht="24.9" customHeight="1">
      <c r="A255" s="152"/>
      <c r="B255" s="152"/>
      <c r="C255" s="1">
        <v>13</v>
      </c>
      <c r="D255" s="4" t="s">
        <v>295</v>
      </c>
      <c r="E255" s="4">
        <v>114171900.4325</v>
      </c>
      <c r="F255" s="4">
        <v>0</v>
      </c>
      <c r="G255" s="4">
        <v>4531906.3618999999</v>
      </c>
      <c r="H255" s="4">
        <v>5293933.4168999996</v>
      </c>
      <c r="I255" s="4">
        <v>4886526.1798</v>
      </c>
      <c r="J255" s="4">
        <v>2651576.9221999999</v>
      </c>
      <c r="K255" s="4">
        <v>33246905.1534</v>
      </c>
      <c r="L255" s="5">
        <f t="shared" si="27"/>
        <v>164782748.46669999</v>
      </c>
      <c r="M255" s="8"/>
      <c r="N255" s="15"/>
      <c r="O255" s="156" t="s">
        <v>841</v>
      </c>
      <c r="P255" s="157"/>
      <c r="Q255" s="158"/>
      <c r="R255" s="11">
        <f>SUM(R225:R254)</f>
        <v>2661614410.6610994</v>
      </c>
      <c r="S255" s="11">
        <f t="shared" ref="S255:X255" si="34">SUM(S225:S254)</f>
        <v>-82028645.400000036</v>
      </c>
      <c r="T255" s="11">
        <f t="shared" si="34"/>
        <v>105649351.85380001</v>
      </c>
      <c r="U255" s="11">
        <f t="shared" si="34"/>
        <v>123413987.3134</v>
      </c>
      <c r="V255" s="11">
        <f t="shared" si="34"/>
        <v>113916370.3942</v>
      </c>
      <c r="W255" s="11">
        <f t="shared" si="34"/>
        <v>61814468.536300004</v>
      </c>
      <c r="X255" s="11">
        <f t="shared" si="34"/>
        <v>766089549.94320011</v>
      </c>
      <c r="Y255" s="6">
        <f t="shared" si="28"/>
        <v>3750469493.3019991</v>
      </c>
    </row>
    <row r="256" spans="1:25" ht="24.9" customHeight="1">
      <c r="A256" s="152"/>
      <c r="B256" s="152"/>
      <c r="C256" s="1">
        <v>14</v>
      </c>
      <c r="D256" s="4" t="s">
        <v>296</v>
      </c>
      <c r="E256" s="4">
        <v>108882911.29090001</v>
      </c>
      <c r="F256" s="4">
        <v>0</v>
      </c>
      <c r="G256" s="4">
        <v>4321966.7581000002</v>
      </c>
      <c r="H256" s="4">
        <v>5048693.0710000005</v>
      </c>
      <c r="I256" s="4">
        <v>4660158.8880000003</v>
      </c>
      <c r="J256" s="4">
        <v>2528743.182</v>
      </c>
      <c r="K256" s="4">
        <v>31506869.665100001</v>
      </c>
      <c r="L256" s="5">
        <f t="shared" si="27"/>
        <v>156949342.85510001</v>
      </c>
      <c r="M256" s="8"/>
      <c r="N256" s="159">
        <v>30</v>
      </c>
      <c r="O256" s="151" t="s">
        <v>54</v>
      </c>
      <c r="P256" s="9">
        <v>1</v>
      </c>
      <c r="Q256" s="4" t="s">
        <v>656</v>
      </c>
      <c r="R256" s="4">
        <v>91919142.501699999</v>
      </c>
      <c r="S256" s="4">
        <v>-2536017.62</v>
      </c>
      <c r="T256" s="4">
        <v>3648611.8309999998</v>
      </c>
      <c r="U256" s="4">
        <v>4262115.4442999996</v>
      </c>
      <c r="V256" s="4">
        <v>3934114.2133999998</v>
      </c>
      <c r="W256" s="4">
        <v>2134769.3788000001</v>
      </c>
      <c r="X256" s="4">
        <v>30874711.288600001</v>
      </c>
      <c r="Y256" s="5">
        <f t="shared" si="28"/>
        <v>134237447.03780001</v>
      </c>
    </row>
    <row r="257" spans="1:25" ht="24.9" customHeight="1">
      <c r="A257" s="152"/>
      <c r="B257" s="152"/>
      <c r="C257" s="1">
        <v>15</v>
      </c>
      <c r="D257" s="4" t="s">
        <v>297</v>
      </c>
      <c r="E257" s="4">
        <v>118836738.7693</v>
      </c>
      <c r="F257" s="4">
        <v>0</v>
      </c>
      <c r="G257" s="4">
        <v>4717071.1042999998</v>
      </c>
      <c r="H257" s="4">
        <v>5510233.0795999998</v>
      </c>
      <c r="I257" s="4">
        <v>5086179.9875999996</v>
      </c>
      <c r="J257" s="4">
        <v>2759915.1178000001</v>
      </c>
      <c r="K257" s="4">
        <v>30392193.335499998</v>
      </c>
      <c r="L257" s="5">
        <f t="shared" si="27"/>
        <v>167302331.39410001</v>
      </c>
      <c r="M257" s="8"/>
      <c r="N257" s="160"/>
      <c r="O257" s="152"/>
      <c r="P257" s="9">
        <v>2</v>
      </c>
      <c r="Q257" s="4" t="s">
        <v>657</v>
      </c>
      <c r="R257" s="4">
        <v>106745545.7221</v>
      </c>
      <c r="S257" s="4">
        <v>-2536017.62</v>
      </c>
      <c r="T257" s="4">
        <v>4237126.7879999997</v>
      </c>
      <c r="U257" s="4">
        <v>4949587.5033</v>
      </c>
      <c r="V257" s="4">
        <v>4568680.2249999996</v>
      </c>
      <c r="W257" s="4">
        <v>2479104.0921999998</v>
      </c>
      <c r="X257" s="4">
        <v>35527142.326300003</v>
      </c>
      <c r="Y257" s="5">
        <f t="shared" si="28"/>
        <v>155971169.03689998</v>
      </c>
    </row>
    <row r="258" spans="1:25" ht="24.9" customHeight="1">
      <c r="A258" s="152"/>
      <c r="B258" s="152"/>
      <c r="C258" s="1">
        <v>16</v>
      </c>
      <c r="D258" s="4" t="s">
        <v>298</v>
      </c>
      <c r="E258" s="4">
        <v>104244506.30329999</v>
      </c>
      <c r="F258" s="4">
        <v>0</v>
      </c>
      <c r="G258" s="4">
        <v>4137851.2533999998</v>
      </c>
      <c r="H258" s="4">
        <v>4833619.0723000001</v>
      </c>
      <c r="I258" s="4">
        <v>4461636.4204000002</v>
      </c>
      <c r="J258" s="4">
        <v>2421018.8857999998</v>
      </c>
      <c r="K258" s="4">
        <v>31539177.376899999</v>
      </c>
      <c r="L258" s="5">
        <f t="shared" si="27"/>
        <v>151637809.31209999</v>
      </c>
      <c r="M258" s="8"/>
      <c r="N258" s="160"/>
      <c r="O258" s="152"/>
      <c r="P258" s="9">
        <v>3</v>
      </c>
      <c r="Q258" s="4" t="s">
        <v>658</v>
      </c>
      <c r="R258" s="4">
        <v>106330227.54979999</v>
      </c>
      <c r="S258" s="4">
        <v>-2536017.62</v>
      </c>
      <c r="T258" s="4">
        <v>4220641.2686999999</v>
      </c>
      <c r="U258" s="4">
        <v>4930329.9912</v>
      </c>
      <c r="V258" s="4">
        <v>4550904.7204999998</v>
      </c>
      <c r="W258" s="4">
        <v>2469458.5658</v>
      </c>
      <c r="X258" s="4">
        <v>33016242.4256</v>
      </c>
      <c r="Y258" s="5">
        <f t="shared" si="28"/>
        <v>152981786.9016</v>
      </c>
    </row>
    <row r="259" spans="1:25" ht="24.9" customHeight="1">
      <c r="A259" s="152"/>
      <c r="B259" s="152"/>
      <c r="C259" s="1">
        <v>17</v>
      </c>
      <c r="D259" s="4" t="s">
        <v>299</v>
      </c>
      <c r="E259" s="4">
        <v>85494650.231700003</v>
      </c>
      <c r="F259" s="4">
        <v>0</v>
      </c>
      <c r="G259" s="4">
        <v>3393599.8947999999</v>
      </c>
      <c r="H259" s="4">
        <v>3964223.9826000002</v>
      </c>
      <c r="I259" s="4">
        <v>3659147.6974999998</v>
      </c>
      <c r="J259" s="4">
        <v>1985564.2296</v>
      </c>
      <c r="K259" s="4">
        <v>28103650.055100001</v>
      </c>
      <c r="L259" s="5">
        <f t="shared" si="27"/>
        <v>126600836.09130001</v>
      </c>
      <c r="M259" s="8"/>
      <c r="N259" s="160"/>
      <c r="O259" s="152"/>
      <c r="P259" s="9">
        <v>4</v>
      </c>
      <c r="Q259" s="4" t="s">
        <v>869</v>
      </c>
      <c r="R259" s="4">
        <v>113920328.4862</v>
      </c>
      <c r="S259" s="4">
        <v>-2536017.62</v>
      </c>
      <c r="T259" s="4">
        <v>4521920.5378999999</v>
      </c>
      <c r="U259" s="4">
        <v>5282268.5051999995</v>
      </c>
      <c r="V259" s="4">
        <v>4875758.9692000002</v>
      </c>
      <c r="W259" s="4">
        <v>2645734.3080000002</v>
      </c>
      <c r="X259" s="4">
        <v>29465407.916299999</v>
      </c>
      <c r="Y259" s="5">
        <f t="shared" si="28"/>
        <v>158175401.10280001</v>
      </c>
    </row>
    <row r="260" spans="1:25" ht="24.9" customHeight="1">
      <c r="A260" s="153"/>
      <c r="B260" s="153"/>
      <c r="C260" s="1">
        <v>18</v>
      </c>
      <c r="D260" s="4" t="s">
        <v>300</v>
      </c>
      <c r="E260" s="4">
        <v>106389466.98270001</v>
      </c>
      <c r="F260" s="4">
        <v>0</v>
      </c>
      <c r="G260" s="4">
        <v>4222992.7016000003</v>
      </c>
      <c r="H260" s="4">
        <v>4933076.8108000001</v>
      </c>
      <c r="I260" s="4">
        <v>4553440.1520999996</v>
      </c>
      <c r="J260" s="4">
        <v>2470834.3676999998</v>
      </c>
      <c r="K260" s="4">
        <v>29515605.552999999</v>
      </c>
      <c r="L260" s="5">
        <f t="shared" si="27"/>
        <v>152085416.5679</v>
      </c>
      <c r="M260" s="8"/>
      <c r="N260" s="160"/>
      <c r="O260" s="152"/>
      <c r="P260" s="9">
        <v>5</v>
      </c>
      <c r="Q260" s="4" t="s">
        <v>659</v>
      </c>
      <c r="R260" s="4">
        <v>115583601.23289999</v>
      </c>
      <c r="S260" s="4">
        <v>-2536017.62</v>
      </c>
      <c r="T260" s="4">
        <v>4587942.0048000002</v>
      </c>
      <c r="U260" s="4">
        <v>5359391.2923999997</v>
      </c>
      <c r="V260" s="4">
        <v>4946946.5888</v>
      </c>
      <c r="W260" s="4">
        <v>2684362.8637999999</v>
      </c>
      <c r="X260" s="4">
        <v>39759332.009400003</v>
      </c>
      <c r="Y260" s="5">
        <f t="shared" si="28"/>
        <v>170385558.3721</v>
      </c>
    </row>
    <row r="261" spans="1:25" ht="24.9" customHeight="1">
      <c r="A261" s="1"/>
      <c r="B261" s="156" t="s">
        <v>824</v>
      </c>
      <c r="C261" s="157"/>
      <c r="D261" s="158"/>
      <c r="E261" s="11">
        <f>SUM(E243:E260)</f>
        <v>1940361874.2315998</v>
      </c>
      <c r="F261" s="11">
        <f t="shared" ref="F261:K261" si="35">SUM(F243:F260)</f>
        <v>0</v>
      </c>
      <c r="G261" s="11">
        <f t="shared" si="35"/>
        <v>77020162.482299998</v>
      </c>
      <c r="H261" s="11">
        <f t="shared" si="35"/>
        <v>89970881.872000009</v>
      </c>
      <c r="I261" s="11">
        <f t="shared" si="35"/>
        <v>83046958.672499985</v>
      </c>
      <c r="J261" s="11">
        <f t="shared" si="35"/>
        <v>45063791.938999996</v>
      </c>
      <c r="K261" s="11">
        <f t="shared" si="35"/>
        <v>594190403.86880004</v>
      </c>
      <c r="L261" s="5">
        <f t="shared" si="27"/>
        <v>2829654073.0662003</v>
      </c>
      <c r="M261" s="8"/>
      <c r="N261" s="160"/>
      <c r="O261" s="152"/>
      <c r="P261" s="9">
        <v>6</v>
      </c>
      <c r="Q261" s="4" t="s">
        <v>660</v>
      </c>
      <c r="R261" s="4">
        <v>118796414.8594</v>
      </c>
      <c r="S261" s="4">
        <v>-2536017.62</v>
      </c>
      <c r="T261" s="4">
        <v>4715470.4987000003</v>
      </c>
      <c r="U261" s="4">
        <v>5508363.3367999997</v>
      </c>
      <c r="V261" s="4">
        <v>5084454.1352000004</v>
      </c>
      <c r="W261" s="4">
        <v>2758978.6181000001</v>
      </c>
      <c r="X261" s="4">
        <v>41279602.727399997</v>
      </c>
      <c r="Y261" s="5">
        <f t="shared" si="28"/>
        <v>175607266.55559999</v>
      </c>
    </row>
    <row r="262" spans="1:25" ht="24.9" customHeight="1">
      <c r="A262" s="155">
        <v>13</v>
      </c>
      <c r="B262" s="151" t="s">
        <v>37</v>
      </c>
      <c r="C262" s="1">
        <v>1</v>
      </c>
      <c r="D262" s="4" t="s">
        <v>301</v>
      </c>
      <c r="E262" s="4">
        <v>125009887.477</v>
      </c>
      <c r="F262" s="4">
        <v>0</v>
      </c>
      <c r="G262" s="4">
        <v>4962106.2819999997</v>
      </c>
      <c r="H262" s="4">
        <v>5796470.2194999997</v>
      </c>
      <c r="I262" s="4">
        <v>5350389.0674999999</v>
      </c>
      <c r="J262" s="4">
        <v>2903282.9567999998</v>
      </c>
      <c r="K262" s="4">
        <v>37271165.9956</v>
      </c>
      <c r="L262" s="5">
        <f t="shared" si="27"/>
        <v>181293301.99840003</v>
      </c>
      <c r="M262" s="8"/>
      <c r="N262" s="160"/>
      <c r="O262" s="152"/>
      <c r="P262" s="9">
        <v>7</v>
      </c>
      <c r="Q262" s="4" t="s">
        <v>661</v>
      </c>
      <c r="R262" s="4">
        <v>128791985.8018</v>
      </c>
      <c r="S262" s="4">
        <v>-2536017.62</v>
      </c>
      <c r="T262" s="4">
        <v>5112231.7978999997</v>
      </c>
      <c r="U262" s="4">
        <v>5971838.9102999996</v>
      </c>
      <c r="V262" s="4">
        <v>5512261.8437000001</v>
      </c>
      <c r="W262" s="4">
        <v>2991120.0218000002</v>
      </c>
      <c r="X262" s="4">
        <v>42702347.554300003</v>
      </c>
      <c r="Y262" s="5">
        <f t="shared" si="28"/>
        <v>188545768.3098</v>
      </c>
    </row>
    <row r="263" spans="1:25" ht="24.9" customHeight="1">
      <c r="A263" s="155"/>
      <c r="B263" s="152"/>
      <c r="C263" s="1">
        <v>2</v>
      </c>
      <c r="D263" s="4" t="s">
        <v>302</v>
      </c>
      <c r="E263" s="4">
        <v>95124077.011999995</v>
      </c>
      <c r="F263" s="4">
        <v>0</v>
      </c>
      <c r="G263" s="4">
        <v>3775827.5735999998</v>
      </c>
      <c r="H263" s="4">
        <v>4410722.1491</v>
      </c>
      <c r="I263" s="4">
        <v>4071284.5358000002</v>
      </c>
      <c r="J263" s="4">
        <v>2209202.1450999998</v>
      </c>
      <c r="K263" s="4">
        <v>27601274.998300001</v>
      </c>
      <c r="L263" s="5">
        <f t="shared" si="27"/>
        <v>137192388.41389999</v>
      </c>
      <c r="M263" s="8"/>
      <c r="N263" s="160"/>
      <c r="O263" s="152"/>
      <c r="P263" s="9">
        <v>8</v>
      </c>
      <c r="Q263" s="4" t="s">
        <v>662</v>
      </c>
      <c r="R263" s="4">
        <v>94786175.048500001</v>
      </c>
      <c r="S263" s="4">
        <v>-2536017.62</v>
      </c>
      <c r="T263" s="4">
        <v>3762414.9909000001</v>
      </c>
      <c r="U263" s="4">
        <v>4395054.2790999999</v>
      </c>
      <c r="V263" s="4">
        <v>4056822.4240000001</v>
      </c>
      <c r="W263" s="4">
        <v>2201354.5658</v>
      </c>
      <c r="X263" s="4">
        <v>31999513.915899999</v>
      </c>
      <c r="Y263" s="5">
        <f t="shared" si="28"/>
        <v>138665317.60419998</v>
      </c>
    </row>
    <row r="264" spans="1:25" ht="24.9" customHeight="1">
      <c r="A264" s="155"/>
      <c r="B264" s="152"/>
      <c r="C264" s="1">
        <v>3</v>
      </c>
      <c r="D264" s="4" t="s">
        <v>303</v>
      </c>
      <c r="E264" s="4">
        <v>90699469.931299999</v>
      </c>
      <c r="F264" s="4">
        <v>0</v>
      </c>
      <c r="G264" s="4">
        <v>3600198.5011</v>
      </c>
      <c r="H264" s="4">
        <v>4205561.5519000003</v>
      </c>
      <c r="I264" s="4">
        <v>3881912.5602000002</v>
      </c>
      <c r="J264" s="4">
        <v>2106443.1826999998</v>
      </c>
      <c r="K264" s="4">
        <v>23909275.077</v>
      </c>
      <c r="L264" s="5">
        <f t="shared" si="27"/>
        <v>128402860.80419999</v>
      </c>
      <c r="M264" s="8"/>
      <c r="N264" s="160"/>
      <c r="O264" s="152"/>
      <c r="P264" s="9">
        <v>9</v>
      </c>
      <c r="Q264" s="4" t="s">
        <v>663</v>
      </c>
      <c r="R264" s="4">
        <v>112491186.0631</v>
      </c>
      <c r="S264" s="4">
        <v>-2536017.62</v>
      </c>
      <c r="T264" s="4">
        <v>4465192.5723000001</v>
      </c>
      <c r="U264" s="4">
        <v>5216001.8949999996</v>
      </c>
      <c r="V264" s="4">
        <v>4814592.0635000002</v>
      </c>
      <c r="W264" s="4">
        <v>2612543.2946000001</v>
      </c>
      <c r="X264" s="4">
        <v>38823433.054700002</v>
      </c>
      <c r="Y264" s="5">
        <f t="shared" si="28"/>
        <v>165886931.32319999</v>
      </c>
    </row>
    <row r="265" spans="1:25" ht="24.9" customHeight="1">
      <c r="A265" s="155"/>
      <c r="B265" s="152"/>
      <c r="C265" s="1">
        <v>4</v>
      </c>
      <c r="D265" s="4" t="s">
        <v>304</v>
      </c>
      <c r="E265" s="4">
        <v>93652126.658099994</v>
      </c>
      <c r="F265" s="4">
        <v>0</v>
      </c>
      <c r="G265" s="4">
        <v>3717400.4024</v>
      </c>
      <c r="H265" s="4">
        <v>4342470.6167000001</v>
      </c>
      <c r="I265" s="4">
        <v>4008285.4622999998</v>
      </c>
      <c r="J265" s="4">
        <v>2175016.9421999999</v>
      </c>
      <c r="K265" s="4">
        <v>26984173.5944</v>
      </c>
      <c r="L265" s="5">
        <f t="shared" ref="L265:L328" si="36">E265+F265+G265+H265+I265+J265+K265</f>
        <v>134879473.67609999</v>
      </c>
      <c r="M265" s="8"/>
      <c r="N265" s="160"/>
      <c r="O265" s="152"/>
      <c r="P265" s="9">
        <v>10</v>
      </c>
      <c r="Q265" s="4" t="s">
        <v>664</v>
      </c>
      <c r="R265" s="4">
        <v>117773102.598</v>
      </c>
      <c r="S265" s="4">
        <v>-2536017.62</v>
      </c>
      <c r="T265" s="4">
        <v>4674851.4380999999</v>
      </c>
      <c r="U265" s="4">
        <v>5460914.2976000002</v>
      </c>
      <c r="V265" s="4">
        <v>5040656.6497</v>
      </c>
      <c r="W265" s="4">
        <v>2735212.7776000001</v>
      </c>
      <c r="X265" s="4">
        <v>39820330.898000002</v>
      </c>
      <c r="Y265" s="5">
        <f t="shared" ref="Y265:Y328" si="37">R265+S265+T265+U265+V265+W265+X265</f>
        <v>172969051.039</v>
      </c>
    </row>
    <row r="266" spans="1:25" ht="24.9" customHeight="1">
      <c r="A266" s="155"/>
      <c r="B266" s="152"/>
      <c r="C266" s="1">
        <v>5</v>
      </c>
      <c r="D266" s="4" t="s">
        <v>305</v>
      </c>
      <c r="E266" s="4">
        <v>99195852.206900001</v>
      </c>
      <c r="F266" s="4">
        <v>0</v>
      </c>
      <c r="G266" s="4">
        <v>3937451.4394</v>
      </c>
      <c r="H266" s="4">
        <v>4599522.6042999998</v>
      </c>
      <c r="I266" s="4">
        <v>4245555.4029000001</v>
      </c>
      <c r="J266" s="4">
        <v>2303766.7892999998</v>
      </c>
      <c r="K266" s="4">
        <v>28631023.033599999</v>
      </c>
      <c r="L266" s="5">
        <f t="shared" si="36"/>
        <v>142913171.47639999</v>
      </c>
      <c r="M266" s="8"/>
      <c r="N266" s="160"/>
      <c r="O266" s="152"/>
      <c r="P266" s="9">
        <v>11</v>
      </c>
      <c r="Q266" s="4" t="s">
        <v>849</v>
      </c>
      <c r="R266" s="4">
        <v>85177722.662100002</v>
      </c>
      <c r="S266" s="4">
        <v>-2536017.62</v>
      </c>
      <c r="T266" s="4">
        <v>3381019.8635999998</v>
      </c>
      <c r="U266" s="4">
        <v>3949528.6551999999</v>
      </c>
      <c r="V266" s="4">
        <v>3645583.2840999998</v>
      </c>
      <c r="W266" s="4">
        <v>1978203.7685</v>
      </c>
      <c r="X266" s="4">
        <v>28994474.797600001</v>
      </c>
      <c r="Y266" s="5">
        <f t="shared" si="37"/>
        <v>124590515.4111</v>
      </c>
    </row>
    <row r="267" spans="1:25" ht="24.9" customHeight="1">
      <c r="A267" s="155"/>
      <c r="B267" s="152"/>
      <c r="C267" s="1">
        <v>6</v>
      </c>
      <c r="D267" s="4" t="s">
        <v>306</v>
      </c>
      <c r="E267" s="4">
        <v>101121071.5439</v>
      </c>
      <c r="F267" s="4">
        <v>0</v>
      </c>
      <c r="G267" s="4">
        <v>4013870.5384</v>
      </c>
      <c r="H267" s="4">
        <v>4688791.3556000004</v>
      </c>
      <c r="I267" s="4">
        <v>4327954.2651000004</v>
      </c>
      <c r="J267" s="4">
        <v>2348478.9045000002</v>
      </c>
      <c r="K267" s="4">
        <v>29511950.657900002</v>
      </c>
      <c r="L267" s="5">
        <f t="shared" si="36"/>
        <v>146012117.26539999</v>
      </c>
      <c r="M267" s="8"/>
      <c r="N267" s="160"/>
      <c r="O267" s="152"/>
      <c r="P267" s="9">
        <v>12</v>
      </c>
      <c r="Q267" s="4" t="s">
        <v>665</v>
      </c>
      <c r="R267" s="4">
        <v>88830176.953600004</v>
      </c>
      <c r="S267" s="4">
        <v>-2536017.62</v>
      </c>
      <c r="T267" s="4">
        <v>3525999.3267999999</v>
      </c>
      <c r="U267" s="4">
        <v>4118885.9992999998</v>
      </c>
      <c r="V267" s="4">
        <v>3801907.3308999999</v>
      </c>
      <c r="W267" s="4">
        <v>2063029.9251000001</v>
      </c>
      <c r="X267" s="4">
        <v>28880734.775199998</v>
      </c>
      <c r="Y267" s="5">
        <f t="shared" si="37"/>
        <v>128684716.6909</v>
      </c>
    </row>
    <row r="268" spans="1:25" ht="24.9" customHeight="1">
      <c r="A268" s="155"/>
      <c r="B268" s="152"/>
      <c r="C268" s="1">
        <v>7</v>
      </c>
      <c r="D268" s="4" t="s">
        <v>307</v>
      </c>
      <c r="E268" s="4">
        <v>83324390.867899999</v>
      </c>
      <c r="F268" s="4">
        <v>0</v>
      </c>
      <c r="G268" s="4">
        <v>3307454.2478999998</v>
      </c>
      <c r="H268" s="4">
        <v>3863593.1923000002</v>
      </c>
      <c r="I268" s="4">
        <v>3566261.1891000001</v>
      </c>
      <c r="J268" s="4">
        <v>1935161.2002999999</v>
      </c>
      <c r="K268" s="4">
        <v>24327768.439800002</v>
      </c>
      <c r="L268" s="5">
        <f t="shared" si="36"/>
        <v>120324629.13729998</v>
      </c>
      <c r="M268" s="8"/>
      <c r="N268" s="160"/>
      <c r="O268" s="152"/>
      <c r="P268" s="9">
        <v>13</v>
      </c>
      <c r="Q268" s="4" t="s">
        <v>870</v>
      </c>
      <c r="R268" s="4">
        <v>87080505.291299999</v>
      </c>
      <c r="S268" s="4">
        <v>-2536017.62</v>
      </c>
      <c r="T268" s="4">
        <v>3456548.3664000002</v>
      </c>
      <c r="U268" s="4">
        <v>4037757.0591000002</v>
      </c>
      <c r="V268" s="4">
        <v>3727021.8613</v>
      </c>
      <c r="W268" s="4">
        <v>2022394.804</v>
      </c>
      <c r="X268" s="4">
        <v>29011472.511599999</v>
      </c>
      <c r="Y268" s="5">
        <f t="shared" si="37"/>
        <v>126799682.27370001</v>
      </c>
    </row>
    <row r="269" spans="1:25" ht="24.9" customHeight="1">
      <c r="A269" s="155"/>
      <c r="B269" s="152"/>
      <c r="C269" s="1">
        <v>8</v>
      </c>
      <c r="D269" s="4" t="s">
        <v>308</v>
      </c>
      <c r="E269" s="4">
        <v>102648983.9131</v>
      </c>
      <c r="F269" s="4">
        <v>0</v>
      </c>
      <c r="G269" s="4">
        <v>4074519.0496</v>
      </c>
      <c r="H269" s="4">
        <v>4759637.74</v>
      </c>
      <c r="I269" s="4">
        <v>4393348.4974999996</v>
      </c>
      <c r="J269" s="4">
        <v>2383963.7932000002</v>
      </c>
      <c r="K269" s="4">
        <v>28259544.624400001</v>
      </c>
      <c r="L269" s="5">
        <f t="shared" si="36"/>
        <v>146519997.6178</v>
      </c>
      <c r="M269" s="8"/>
      <c r="N269" s="160"/>
      <c r="O269" s="152"/>
      <c r="P269" s="9">
        <v>14</v>
      </c>
      <c r="Q269" s="4" t="s">
        <v>666</v>
      </c>
      <c r="R269" s="4">
        <v>129337536.13869999</v>
      </c>
      <c r="S269" s="4">
        <v>-2536017.62</v>
      </c>
      <c r="T269" s="4">
        <v>5133886.7149999999</v>
      </c>
      <c r="U269" s="4">
        <v>5997135.0395999998</v>
      </c>
      <c r="V269" s="4">
        <v>5535611.2492000004</v>
      </c>
      <c r="W269" s="4">
        <v>3003790.1156000001</v>
      </c>
      <c r="X269" s="4">
        <v>39544087.907700002</v>
      </c>
      <c r="Y269" s="5">
        <f t="shared" si="37"/>
        <v>186016029.54579997</v>
      </c>
    </row>
    <row r="270" spans="1:25" ht="24.9" customHeight="1">
      <c r="A270" s="155"/>
      <c r="B270" s="152"/>
      <c r="C270" s="1">
        <v>9</v>
      </c>
      <c r="D270" s="4" t="s">
        <v>309</v>
      </c>
      <c r="E270" s="4">
        <v>109830332.6934</v>
      </c>
      <c r="F270" s="4">
        <v>0</v>
      </c>
      <c r="G270" s="4">
        <v>4359573.4289999995</v>
      </c>
      <c r="H270" s="4">
        <v>5092623.1957</v>
      </c>
      <c r="I270" s="4">
        <v>4700708.2654999997</v>
      </c>
      <c r="J270" s="4">
        <v>2550746.5008</v>
      </c>
      <c r="K270" s="4">
        <v>32014170.874899998</v>
      </c>
      <c r="L270" s="5">
        <f t="shared" si="36"/>
        <v>158548154.95929998</v>
      </c>
      <c r="M270" s="8"/>
      <c r="N270" s="160"/>
      <c r="O270" s="152"/>
      <c r="P270" s="9">
        <v>15</v>
      </c>
      <c r="Q270" s="4" t="s">
        <v>871</v>
      </c>
      <c r="R270" s="4">
        <v>88196116.570800006</v>
      </c>
      <c r="S270" s="4">
        <v>-2536017.62</v>
      </c>
      <c r="T270" s="4">
        <v>3500831.1175000002</v>
      </c>
      <c r="U270" s="4">
        <v>4089485.8278000001</v>
      </c>
      <c r="V270" s="4">
        <v>3774769.7196</v>
      </c>
      <c r="W270" s="4">
        <v>2048304.2363</v>
      </c>
      <c r="X270" s="4">
        <v>29913496.589499999</v>
      </c>
      <c r="Y270" s="5">
        <f t="shared" si="37"/>
        <v>128986986.44150002</v>
      </c>
    </row>
    <row r="271" spans="1:25" ht="24.9" customHeight="1">
      <c r="A271" s="155"/>
      <c r="B271" s="152"/>
      <c r="C271" s="1">
        <v>10</v>
      </c>
      <c r="D271" s="4" t="s">
        <v>310</v>
      </c>
      <c r="E271" s="4">
        <v>95905999.345400006</v>
      </c>
      <c r="F271" s="4">
        <v>0</v>
      </c>
      <c r="G271" s="4">
        <v>3806864.9723</v>
      </c>
      <c r="H271" s="4">
        <v>4446978.3974000001</v>
      </c>
      <c r="I271" s="4">
        <v>4104750.5983000002</v>
      </c>
      <c r="J271" s="4">
        <v>2227361.8429999999</v>
      </c>
      <c r="K271" s="4">
        <v>27550764.061000001</v>
      </c>
      <c r="L271" s="5">
        <f t="shared" si="36"/>
        <v>138042719.21739998</v>
      </c>
      <c r="M271" s="8"/>
      <c r="N271" s="160"/>
      <c r="O271" s="152"/>
      <c r="P271" s="9">
        <v>16</v>
      </c>
      <c r="Q271" s="4" t="s">
        <v>667</v>
      </c>
      <c r="R271" s="4">
        <v>92549305.625499994</v>
      </c>
      <c r="S271" s="4">
        <v>-2536017.62</v>
      </c>
      <c r="T271" s="4">
        <v>3673625.3435999998</v>
      </c>
      <c r="U271" s="4">
        <v>4291334.9073000001</v>
      </c>
      <c r="V271" s="4">
        <v>3961085.0230999999</v>
      </c>
      <c r="W271" s="4">
        <v>2149404.5559999999</v>
      </c>
      <c r="X271" s="4">
        <v>30174309.030900002</v>
      </c>
      <c r="Y271" s="5">
        <f t="shared" si="37"/>
        <v>134263046.8664</v>
      </c>
    </row>
    <row r="272" spans="1:25" ht="24.9" customHeight="1">
      <c r="A272" s="155"/>
      <c r="B272" s="152"/>
      <c r="C272" s="1">
        <v>11</v>
      </c>
      <c r="D272" s="4" t="s">
        <v>311</v>
      </c>
      <c r="E272" s="4">
        <v>102779091.4976</v>
      </c>
      <c r="F272" s="4">
        <v>0</v>
      </c>
      <c r="G272" s="4">
        <v>4079683.5024000001</v>
      </c>
      <c r="H272" s="4">
        <v>4765670.5806999998</v>
      </c>
      <c r="I272" s="4">
        <v>4398917.0665999996</v>
      </c>
      <c r="J272" s="4">
        <v>2386985.4671999998</v>
      </c>
      <c r="K272" s="4">
        <v>28821433.595699999</v>
      </c>
      <c r="L272" s="5">
        <f t="shared" si="36"/>
        <v>147231781.71019998</v>
      </c>
      <c r="M272" s="8"/>
      <c r="N272" s="160"/>
      <c r="O272" s="152"/>
      <c r="P272" s="9">
        <v>17</v>
      </c>
      <c r="Q272" s="4" t="s">
        <v>668</v>
      </c>
      <c r="R272" s="4">
        <v>120917228.74950001</v>
      </c>
      <c r="S272" s="4">
        <v>-2536017.62</v>
      </c>
      <c r="T272" s="4">
        <v>4799653.4713000003</v>
      </c>
      <c r="U272" s="4">
        <v>5606701.4347000001</v>
      </c>
      <c r="V272" s="4">
        <v>5175224.3909</v>
      </c>
      <c r="W272" s="4">
        <v>2808233.3045999999</v>
      </c>
      <c r="X272" s="4">
        <v>38273719.7509</v>
      </c>
      <c r="Y272" s="5">
        <f t="shared" si="37"/>
        <v>175044743.48190001</v>
      </c>
    </row>
    <row r="273" spans="1:25" ht="24.9" customHeight="1">
      <c r="A273" s="155"/>
      <c r="B273" s="152"/>
      <c r="C273" s="1">
        <v>12</v>
      </c>
      <c r="D273" s="4" t="s">
        <v>312</v>
      </c>
      <c r="E273" s="4">
        <v>72126284.715299994</v>
      </c>
      <c r="F273" s="4">
        <v>0</v>
      </c>
      <c r="G273" s="4">
        <v>2862959.8642000002</v>
      </c>
      <c r="H273" s="4">
        <v>3344358.3530000001</v>
      </c>
      <c r="I273" s="4">
        <v>3086985.3018</v>
      </c>
      <c r="J273" s="4">
        <v>1675091.6058</v>
      </c>
      <c r="K273" s="4">
        <v>21292651.806299999</v>
      </c>
      <c r="L273" s="5">
        <f t="shared" si="36"/>
        <v>104388331.64639999</v>
      </c>
      <c r="M273" s="8"/>
      <c r="N273" s="160"/>
      <c r="O273" s="152"/>
      <c r="P273" s="9">
        <v>18</v>
      </c>
      <c r="Q273" s="4" t="s">
        <v>669</v>
      </c>
      <c r="R273" s="4">
        <v>104554127.22059999</v>
      </c>
      <c r="S273" s="4">
        <v>-2536017.62</v>
      </c>
      <c r="T273" s="4">
        <v>4150141.2565000001</v>
      </c>
      <c r="U273" s="4">
        <v>4847975.6041000001</v>
      </c>
      <c r="V273" s="4">
        <v>4474888.1111000003</v>
      </c>
      <c r="W273" s="4">
        <v>2428209.6540999999</v>
      </c>
      <c r="X273" s="4">
        <v>30541929.8028</v>
      </c>
      <c r="Y273" s="5">
        <f t="shared" si="37"/>
        <v>148461254.02920002</v>
      </c>
    </row>
    <row r="274" spans="1:25" ht="24.9" customHeight="1">
      <c r="A274" s="155"/>
      <c r="B274" s="152"/>
      <c r="C274" s="1">
        <v>13</v>
      </c>
      <c r="D274" s="4" t="s">
        <v>313</v>
      </c>
      <c r="E274" s="4">
        <v>91415198.837099999</v>
      </c>
      <c r="F274" s="4">
        <v>0</v>
      </c>
      <c r="G274" s="4">
        <v>3628608.4371000002</v>
      </c>
      <c r="H274" s="4">
        <v>4238748.5371000003</v>
      </c>
      <c r="I274" s="4">
        <v>3912545.5621000002</v>
      </c>
      <c r="J274" s="4">
        <v>2123065.5761000002</v>
      </c>
      <c r="K274" s="4">
        <v>26453386.823199999</v>
      </c>
      <c r="L274" s="5">
        <f t="shared" si="36"/>
        <v>131771553.7727</v>
      </c>
      <c r="M274" s="8"/>
      <c r="N274" s="160"/>
      <c r="O274" s="152"/>
      <c r="P274" s="9">
        <v>19</v>
      </c>
      <c r="Q274" s="4" t="s">
        <v>670</v>
      </c>
      <c r="R274" s="4">
        <v>95982217.476400003</v>
      </c>
      <c r="S274" s="4">
        <v>-2536017.62</v>
      </c>
      <c r="T274" s="4">
        <v>3809890.3527000002</v>
      </c>
      <c r="U274" s="4">
        <v>4450512.4868999999</v>
      </c>
      <c r="V274" s="4">
        <v>4108012.7135000001</v>
      </c>
      <c r="W274" s="4">
        <v>2229131.9654000001</v>
      </c>
      <c r="X274" s="4">
        <v>28994535.073199999</v>
      </c>
      <c r="Y274" s="5">
        <f t="shared" si="37"/>
        <v>137038282.44809997</v>
      </c>
    </row>
    <row r="275" spans="1:25" ht="24.9" customHeight="1">
      <c r="A275" s="155"/>
      <c r="B275" s="152"/>
      <c r="C275" s="1">
        <v>14</v>
      </c>
      <c r="D275" s="4" t="s">
        <v>314</v>
      </c>
      <c r="E275" s="4">
        <v>89206346.179299995</v>
      </c>
      <c r="F275" s="4">
        <v>0</v>
      </c>
      <c r="G275" s="4">
        <v>3540930.8791999999</v>
      </c>
      <c r="H275" s="4">
        <v>4136328.2492999998</v>
      </c>
      <c r="I275" s="4">
        <v>3818007.2711</v>
      </c>
      <c r="J275" s="4">
        <v>2071766.2397</v>
      </c>
      <c r="K275" s="4">
        <v>25525444.245200001</v>
      </c>
      <c r="L275" s="5">
        <f t="shared" si="36"/>
        <v>128298823.06380001</v>
      </c>
      <c r="M275" s="8"/>
      <c r="N275" s="160"/>
      <c r="O275" s="152"/>
      <c r="P275" s="9">
        <v>20</v>
      </c>
      <c r="Q275" s="4" t="s">
        <v>872</v>
      </c>
      <c r="R275" s="4">
        <v>86666469.400900006</v>
      </c>
      <c r="S275" s="4">
        <v>-2536017.62</v>
      </c>
      <c r="T275" s="4">
        <v>3440113.7456</v>
      </c>
      <c r="U275" s="4">
        <v>4018559.0040000002</v>
      </c>
      <c r="V275" s="4">
        <v>3709301.2382</v>
      </c>
      <c r="W275" s="4">
        <v>2012779.0578999999</v>
      </c>
      <c r="X275" s="4">
        <v>27715426.9571</v>
      </c>
      <c r="Y275" s="5">
        <f t="shared" si="37"/>
        <v>125026631.78369999</v>
      </c>
    </row>
    <row r="276" spans="1:25" ht="24.9" customHeight="1">
      <c r="A276" s="155"/>
      <c r="B276" s="152"/>
      <c r="C276" s="1">
        <v>15</v>
      </c>
      <c r="D276" s="4" t="s">
        <v>315</v>
      </c>
      <c r="E276" s="4">
        <v>95675009.580599993</v>
      </c>
      <c r="F276" s="4">
        <v>0</v>
      </c>
      <c r="G276" s="4">
        <v>3797696.1315000001</v>
      </c>
      <c r="H276" s="4">
        <v>4436267.8422999997</v>
      </c>
      <c r="I276" s="4">
        <v>4094864.2993999999</v>
      </c>
      <c r="J276" s="4">
        <v>2221997.2381000002</v>
      </c>
      <c r="K276" s="4">
        <v>27498987.336399999</v>
      </c>
      <c r="L276" s="5">
        <f t="shared" si="36"/>
        <v>137724822.42829999</v>
      </c>
      <c r="M276" s="8"/>
      <c r="N276" s="160"/>
      <c r="O276" s="152"/>
      <c r="P276" s="9">
        <v>21</v>
      </c>
      <c r="Q276" s="4" t="s">
        <v>671</v>
      </c>
      <c r="R276" s="4">
        <v>107032579.2841</v>
      </c>
      <c r="S276" s="4">
        <v>-2536017.62</v>
      </c>
      <c r="T276" s="4">
        <v>4248520.2152000004</v>
      </c>
      <c r="U276" s="4">
        <v>4962896.7024999997</v>
      </c>
      <c r="V276" s="4">
        <v>4580965.1831</v>
      </c>
      <c r="W276" s="4">
        <v>2485770.2821</v>
      </c>
      <c r="X276" s="4">
        <v>34902566.750200003</v>
      </c>
      <c r="Y276" s="5">
        <f t="shared" si="37"/>
        <v>155677280.79720002</v>
      </c>
    </row>
    <row r="277" spans="1:25" ht="24.9" customHeight="1">
      <c r="A277" s="155"/>
      <c r="B277" s="153"/>
      <c r="C277" s="1">
        <v>16</v>
      </c>
      <c r="D277" s="4" t="s">
        <v>316</v>
      </c>
      <c r="E277" s="4">
        <v>93003571.642000005</v>
      </c>
      <c r="F277" s="4">
        <v>0</v>
      </c>
      <c r="G277" s="4">
        <v>3691656.8473</v>
      </c>
      <c r="H277" s="4">
        <v>4312398.3567000004</v>
      </c>
      <c r="I277" s="4">
        <v>3980527.4846000001</v>
      </c>
      <c r="J277" s="4">
        <v>2159954.6238000002</v>
      </c>
      <c r="K277" s="4">
        <v>26758441.541499998</v>
      </c>
      <c r="L277" s="5">
        <f t="shared" si="36"/>
        <v>133906550.49589999</v>
      </c>
      <c r="M277" s="8"/>
      <c r="N277" s="160"/>
      <c r="O277" s="152"/>
      <c r="P277" s="9">
        <v>22</v>
      </c>
      <c r="Q277" s="4" t="s">
        <v>873</v>
      </c>
      <c r="R277" s="4">
        <v>99140492.311900005</v>
      </c>
      <c r="S277" s="4">
        <v>-2536017.62</v>
      </c>
      <c r="T277" s="4">
        <v>3935253.9997</v>
      </c>
      <c r="U277" s="4">
        <v>4596955.6715000002</v>
      </c>
      <c r="V277" s="4">
        <v>4243186.0144999996</v>
      </c>
      <c r="W277" s="4">
        <v>2302481.0874999999</v>
      </c>
      <c r="X277" s="4">
        <v>31705549.9047</v>
      </c>
      <c r="Y277" s="5">
        <f t="shared" si="37"/>
        <v>143387901.3698</v>
      </c>
    </row>
    <row r="278" spans="1:25" ht="24.9" customHeight="1">
      <c r="A278" s="1"/>
      <c r="B278" s="156" t="s">
        <v>825</v>
      </c>
      <c r="C278" s="157"/>
      <c r="D278" s="158"/>
      <c r="E278" s="11">
        <f>SUM(E262:E277)</f>
        <v>1540717694.1009002</v>
      </c>
      <c r="F278" s="11">
        <f t="shared" ref="F278:K278" si="38">SUM(F262:F277)</f>
        <v>0</v>
      </c>
      <c r="G278" s="11">
        <f t="shared" si="38"/>
        <v>61156802.09740001</v>
      </c>
      <c r="H278" s="11">
        <f t="shared" si="38"/>
        <v>71440142.94160001</v>
      </c>
      <c r="I278" s="11">
        <f t="shared" si="38"/>
        <v>65942296.829800002</v>
      </c>
      <c r="J278" s="11">
        <f t="shared" si="38"/>
        <v>35782285.008600004</v>
      </c>
      <c r="K278" s="11">
        <f t="shared" si="38"/>
        <v>442411456.7051999</v>
      </c>
      <c r="L278" s="6">
        <f t="shared" si="36"/>
        <v>2217450677.6834998</v>
      </c>
      <c r="M278" s="8"/>
      <c r="N278" s="160"/>
      <c r="O278" s="152"/>
      <c r="P278" s="9">
        <v>23</v>
      </c>
      <c r="Q278" s="4" t="s">
        <v>874</v>
      </c>
      <c r="R278" s="4">
        <v>102635314.9421</v>
      </c>
      <c r="S278" s="4">
        <v>-2536017.62</v>
      </c>
      <c r="T278" s="4">
        <v>4073976.4774000002</v>
      </c>
      <c r="U278" s="4">
        <v>4759003.9358999999</v>
      </c>
      <c r="V278" s="4">
        <v>4392763.4693</v>
      </c>
      <c r="W278" s="4">
        <v>2383646.3391999998</v>
      </c>
      <c r="X278" s="4">
        <v>34765319.251000002</v>
      </c>
      <c r="Y278" s="5">
        <f t="shared" si="37"/>
        <v>150474006.7949</v>
      </c>
    </row>
    <row r="279" spans="1:25" ht="24.9" customHeight="1">
      <c r="A279" s="155">
        <v>14</v>
      </c>
      <c r="B279" s="151" t="s">
        <v>38</v>
      </c>
      <c r="C279" s="1">
        <v>1</v>
      </c>
      <c r="D279" s="4" t="s">
        <v>317</v>
      </c>
      <c r="E279" s="4">
        <v>116502989.42030001</v>
      </c>
      <c r="F279" s="4">
        <v>0</v>
      </c>
      <c r="G279" s="4">
        <v>4624435.9332999997</v>
      </c>
      <c r="H279" s="4">
        <v>5402021.5702999998</v>
      </c>
      <c r="I279" s="4">
        <v>4986296.1523000002</v>
      </c>
      <c r="J279" s="4">
        <v>2705715.1272999998</v>
      </c>
      <c r="K279" s="4">
        <v>31414106.778200001</v>
      </c>
      <c r="L279" s="5">
        <f t="shared" si="36"/>
        <v>165635564.9817</v>
      </c>
      <c r="M279" s="8"/>
      <c r="N279" s="160"/>
      <c r="O279" s="152"/>
      <c r="P279" s="9">
        <v>24</v>
      </c>
      <c r="Q279" s="4" t="s">
        <v>875</v>
      </c>
      <c r="R279" s="4">
        <v>87863314.566400006</v>
      </c>
      <c r="S279" s="4">
        <v>-2536017.62</v>
      </c>
      <c r="T279" s="4">
        <v>3487620.9711000002</v>
      </c>
      <c r="U279" s="4">
        <v>4074054.4331999999</v>
      </c>
      <c r="V279" s="4">
        <v>3760525.8846</v>
      </c>
      <c r="W279" s="4">
        <v>2040575.1006</v>
      </c>
      <c r="X279" s="4">
        <v>28864038.439100001</v>
      </c>
      <c r="Y279" s="5">
        <f t="shared" si="37"/>
        <v>127554111.77500001</v>
      </c>
    </row>
    <row r="280" spans="1:25" ht="24.9" customHeight="1">
      <c r="A280" s="155"/>
      <c r="B280" s="152"/>
      <c r="C280" s="1">
        <v>2</v>
      </c>
      <c r="D280" s="4" t="s">
        <v>318</v>
      </c>
      <c r="E280" s="4">
        <v>98162141.318900004</v>
      </c>
      <c r="F280" s="4">
        <v>0</v>
      </c>
      <c r="G280" s="4">
        <v>3896419.6186000002</v>
      </c>
      <c r="H280" s="4">
        <v>4551591.4006000003</v>
      </c>
      <c r="I280" s="4">
        <v>4201312.8590000002</v>
      </c>
      <c r="J280" s="4">
        <v>2279759.4465999999</v>
      </c>
      <c r="K280" s="4">
        <v>27531696.294799998</v>
      </c>
      <c r="L280" s="5">
        <f t="shared" si="36"/>
        <v>140622920.93849999</v>
      </c>
      <c r="M280" s="8"/>
      <c r="N280" s="160"/>
      <c r="O280" s="152"/>
      <c r="P280" s="9">
        <v>25</v>
      </c>
      <c r="Q280" s="4" t="s">
        <v>672</v>
      </c>
      <c r="R280" s="4">
        <v>80403586.262400001</v>
      </c>
      <c r="S280" s="4">
        <v>-2536017.62</v>
      </c>
      <c r="T280" s="4">
        <v>3191516.6754999999</v>
      </c>
      <c r="U280" s="4">
        <v>3728161.0496</v>
      </c>
      <c r="V280" s="4">
        <v>3441251.5490999999</v>
      </c>
      <c r="W280" s="4">
        <v>1867327.1880999999</v>
      </c>
      <c r="X280" s="4">
        <v>26716359.1928</v>
      </c>
      <c r="Y280" s="5">
        <f t="shared" si="37"/>
        <v>116812184.2975</v>
      </c>
    </row>
    <row r="281" spans="1:25" ht="24.9" customHeight="1">
      <c r="A281" s="155"/>
      <c r="B281" s="152"/>
      <c r="C281" s="1">
        <v>3</v>
      </c>
      <c r="D281" s="4" t="s">
        <v>319</v>
      </c>
      <c r="E281" s="4">
        <v>132872862.4033</v>
      </c>
      <c r="F281" s="4">
        <v>0</v>
      </c>
      <c r="G281" s="4">
        <v>5274216.9323000005</v>
      </c>
      <c r="H281" s="4">
        <v>6161061.3804000001</v>
      </c>
      <c r="I281" s="4">
        <v>5686922.2484999998</v>
      </c>
      <c r="J281" s="4">
        <v>3085896.0408999999</v>
      </c>
      <c r="K281" s="4">
        <v>36293716.482799999</v>
      </c>
      <c r="L281" s="5">
        <f t="shared" si="36"/>
        <v>189374675.48819998</v>
      </c>
      <c r="M281" s="8"/>
      <c r="N281" s="160"/>
      <c r="O281" s="152"/>
      <c r="P281" s="9">
        <v>26</v>
      </c>
      <c r="Q281" s="4" t="s">
        <v>673</v>
      </c>
      <c r="R281" s="4">
        <v>106579533.2114</v>
      </c>
      <c r="S281" s="4">
        <v>-2536017.62</v>
      </c>
      <c r="T281" s="4">
        <v>4230537.1354999999</v>
      </c>
      <c r="U281" s="4">
        <v>4941889.8196</v>
      </c>
      <c r="V281" s="4">
        <v>4561574.9347999999</v>
      </c>
      <c r="W281" s="4">
        <v>2475248.5469</v>
      </c>
      <c r="X281" s="4">
        <v>35006722.955200002</v>
      </c>
      <c r="Y281" s="5">
        <f t="shared" si="37"/>
        <v>155259488.98339999</v>
      </c>
    </row>
    <row r="282" spans="1:25" ht="24.9" customHeight="1">
      <c r="A282" s="155"/>
      <c r="B282" s="152"/>
      <c r="C282" s="1">
        <v>4</v>
      </c>
      <c r="D282" s="4" t="s">
        <v>320</v>
      </c>
      <c r="E282" s="4">
        <v>124905371.63850001</v>
      </c>
      <c r="F282" s="4">
        <v>0</v>
      </c>
      <c r="G282" s="4">
        <v>4957957.6605000002</v>
      </c>
      <c r="H282" s="4">
        <v>5791624.0192999998</v>
      </c>
      <c r="I282" s="4">
        <v>5345915.8181999996</v>
      </c>
      <c r="J282" s="4">
        <v>2900855.6364000002</v>
      </c>
      <c r="K282" s="4">
        <v>34230061.397200003</v>
      </c>
      <c r="L282" s="5">
        <f t="shared" si="36"/>
        <v>178131786.17010003</v>
      </c>
      <c r="M282" s="8"/>
      <c r="N282" s="160"/>
      <c r="O282" s="152"/>
      <c r="P282" s="9">
        <v>27</v>
      </c>
      <c r="Q282" s="4" t="s">
        <v>876</v>
      </c>
      <c r="R282" s="4">
        <v>116121380.3044</v>
      </c>
      <c r="S282" s="4">
        <v>-2536017.62</v>
      </c>
      <c r="T282" s="4">
        <v>4609288.4516000003</v>
      </c>
      <c r="U282" s="4">
        <v>5384327.0829999996</v>
      </c>
      <c r="V282" s="4">
        <v>4969963.3863000004</v>
      </c>
      <c r="W282" s="4">
        <v>2696852.4744000002</v>
      </c>
      <c r="X282" s="4">
        <v>38763941.055699997</v>
      </c>
      <c r="Y282" s="5">
        <f t="shared" si="37"/>
        <v>170009735.1354</v>
      </c>
    </row>
    <row r="283" spans="1:25" ht="24.9" customHeight="1">
      <c r="A283" s="155"/>
      <c r="B283" s="152"/>
      <c r="C283" s="1">
        <v>5</v>
      </c>
      <c r="D283" s="4" t="s">
        <v>321</v>
      </c>
      <c r="E283" s="4">
        <v>120769109.93449999</v>
      </c>
      <c r="F283" s="4">
        <v>0</v>
      </c>
      <c r="G283" s="4">
        <v>4793774.0859000003</v>
      </c>
      <c r="H283" s="4">
        <v>5599833.4475999996</v>
      </c>
      <c r="I283" s="4">
        <v>5168884.9461000003</v>
      </c>
      <c r="J283" s="4">
        <v>2804793.3300999999</v>
      </c>
      <c r="K283" s="4">
        <v>31449609.095699999</v>
      </c>
      <c r="L283" s="5">
        <f t="shared" si="36"/>
        <v>170586004.83989999</v>
      </c>
      <c r="M283" s="8"/>
      <c r="N283" s="160"/>
      <c r="O283" s="152"/>
      <c r="P283" s="9">
        <v>28</v>
      </c>
      <c r="Q283" s="4" t="s">
        <v>674</v>
      </c>
      <c r="R283" s="4">
        <v>88937937.463100001</v>
      </c>
      <c r="S283" s="4">
        <v>-2536017.62</v>
      </c>
      <c r="T283" s="4">
        <v>3530276.7412999999</v>
      </c>
      <c r="U283" s="4">
        <v>4123882.6486999998</v>
      </c>
      <c r="V283" s="4">
        <v>3806519.4512999998</v>
      </c>
      <c r="W283" s="4">
        <v>2065532.6011999999</v>
      </c>
      <c r="X283" s="4">
        <v>29082597.697799999</v>
      </c>
      <c r="Y283" s="5">
        <f t="shared" si="37"/>
        <v>129010728.98339999</v>
      </c>
    </row>
    <row r="284" spans="1:25" ht="24.9" customHeight="1">
      <c r="A284" s="155"/>
      <c r="B284" s="152"/>
      <c r="C284" s="1">
        <v>6</v>
      </c>
      <c r="D284" s="4" t="s">
        <v>322</v>
      </c>
      <c r="E284" s="4">
        <v>116115668.4594</v>
      </c>
      <c r="F284" s="4">
        <v>0</v>
      </c>
      <c r="G284" s="4">
        <v>4609061.7271999996</v>
      </c>
      <c r="H284" s="4">
        <v>5384062.2356000002</v>
      </c>
      <c r="I284" s="4">
        <v>4969718.9209000003</v>
      </c>
      <c r="J284" s="4">
        <v>2696719.82</v>
      </c>
      <c r="K284" s="4">
        <v>29701315.8528</v>
      </c>
      <c r="L284" s="5">
        <f t="shared" si="36"/>
        <v>163476547.01589999</v>
      </c>
      <c r="M284" s="8"/>
      <c r="N284" s="160"/>
      <c r="O284" s="152"/>
      <c r="P284" s="9">
        <v>29</v>
      </c>
      <c r="Q284" s="4" t="s">
        <v>675</v>
      </c>
      <c r="R284" s="4">
        <v>106958176.8695</v>
      </c>
      <c r="S284" s="4">
        <v>-2536017.62</v>
      </c>
      <c r="T284" s="4">
        <v>4245566.9072000002</v>
      </c>
      <c r="U284" s="4">
        <v>4959446.8043</v>
      </c>
      <c r="V284" s="4">
        <v>4577780.78</v>
      </c>
      <c r="W284" s="4">
        <v>2484042.3287</v>
      </c>
      <c r="X284" s="4">
        <v>31866545.982999999</v>
      </c>
      <c r="Y284" s="5">
        <f t="shared" si="37"/>
        <v>152555542.05269998</v>
      </c>
    </row>
    <row r="285" spans="1:25" ht="24.9" customHeight="1">
      <c r="A285" s="155"/>
      <c r="B285" s="152"/>
      <c r="C285" s="1">
        <v>7</v>
      </c>
      <c r="D285" s="4" t="s">
        <v>323</v>
      </c>
      <c r="E285" s="4">
        <v>117240354.9895</v>
      </c>
      <c r="F285" s="4">
        <v>0</v>
      </c>
      <c r="G285" s="4">
        <v>4653704.7088000001</v>
      </c>
      <c r="H285" s="4">
        <v>5436211.8064000001</v>
      </c>
      <c r="I285" s="4">
        <v>5017855.1974999998</v>
      </c>
      <c r="J285" s="4">
        <v>2722840.0197999999</v>
      </c>
      <c r="K285" s="4">
        <v>32084009.591600001</v>
      </c>
      <c r="L285" s="5">
        <f t="shared" si="36"/>
        <v>167154976.3136</v>
      </c>
      <c r="M285" s="8"/>
      <c r="N285" s="160"/>
      <c r="O285" s="152"/>
      <c r="P285" s="9">
        <v>30</v>
      </c>
      <c r="Q285" s="4" t="s">
        <v>877</v>
      </c>
      <c r="R285" s="4">
        <v>90308389.361399993</v>
      </c>
      <c r="S285" s="4">
        <v>-2536017.62</v>
      </c>
      <c r="T285" s="4">
        <v>3584675.0622</v>
      </c>
      <c r="U285" s="4">
        <v>4187427.8912</v>
      </c>
      <c r="V285" s="4">
        <v>3865174.4186</v>
      </c>
      <c r="W285" s="4">
        <v>2097360.5606999998</v>
      </c>
      <c r="X285" s="4">
        <v>30252245.357900001</v>
      </c>
      <c r="Y285" s="5">
        <f t="shared" si="37"/>
        <v>131759255.03199998</v>
      </c>
    </row>
    <row r="286" spans="1:25" ht="24.9" customHeight="1">
      <c r="A286" s="155"/>
      <c r="B286" s="152"/>
      <c r="C286" s="1">
        <v>8</v>
      </c>
      <c r="D286" s="4" t="s">
        <v>324</v>
      </c>
      <c r="E286" s="4">
        <v>126891261.86849999</v>
      </c>
      <c r="F286" s="4">
        <v>0</v>
      </c>
      <c r="G286" s="4">
        <v>5036785.0124000004</v>
      </c>
      <c r="H286" s="4">
        <v>5883705.9642000003</v>
      </c>
      <c r="I286" s="4">
        <v>5430911.3779999996</v>
      </c>
      <c r="J286" s="4">
        <v>2946976.7982999999</v>
      </c>
      <c r="K286" s="4">
        <v>35108819.100599997</v>
      </c>
      <c r="L286" s="5">
        <f t="shared" si="36"/>
        <v>181298460.12199998</v>
      </c>
      <c r="M286" s="8"/>
      <c r="N286" s="160"/>
      <c r="O286" s="152"/>
      <c r="P286" s="9">
        <v>31</v>
      </c>
      <c r="Q286" s="4" t="s">
        <v>676</v>
      </c>
      <c r="R286" s="4">
        <v>90702625.828999996</v>
      </c>
      <c r="S286" s="4">
        <v>-2536017.62</v>
      </c>
      <c r="T286" s="4">
        <v>3600323.7703999998</v>
      </c>
      <c r="U286" s="4">
        <v>4205707.8848999999</v>
      </c>
      <c r="V286" s="4">
        <v>3882047.6318000001</v>
      </c>
      <c r="W286" s="4">
        <v>2106516.4766000002</v>
      </c>
      <c r="X286" s="4">
        <v>30999059.813299999</v>
      </c>
      <c r="Y286" s="5">
        <f t="shared" si="37"/>
        <v>132960263.786</v>
      </c>
    </row>
    <row r="287" spans="1:25" ht="24.9" customHeight="1">
      <c r="A287" s="155"/>
      <c r="B287" s="152"/>
      <c r="C287" s="1">
        <v>9</v>
      </c>
      <c r="D287" s="4" t="s">
        <v>325</v>
      </c>
      <c r="E287" s="4">
        <v>115461702.1904</v>
      </c>
      <c r="F287" s="4">
        <v>0</v>
      </c>
      <c r="G287" s="4">
        <v>4583103.3794999998</v>
      </c>
      <c r="H287" s="4">
        <v>5353739.0661000004</v>
      </c>
      <c r="I287" s="4">
        <v>4941729.3431000002</v>
      </c>
      <c r="J287" s="4">
        <v>2681531.8284</v>
      </c>
      <c r="K287" s="4">
        <v>28351745.581799999</v>
      </c>
      <c r="L287" s="5">
        <f t="shared" si="36"/>
        <v>161373551.38929999</v>
      </c>
      <c r="M287" s="8"/>
      <c r="N287" s="160"/>
      <c r="O287" s="152"/>
      <c r="P287" s="9">
        <v>32</v>
      </c>
      <c r="Q287" s="4" t="s">
        <v>677</v>
      </c>
      <c r="R287" s="4">
        <v>90262180.000699997</v>
      </c>
      <c r="S287" s="4">
        <v>-2536017.62</v>
      </c>
      <c r="T287" s="4">
        <v>3582840.8412000001</v>
      </c>
      <c r="U287" s="4">
        <v>4185285.2513000001</v>
      </c>
      <c r="V287" s="4">
        <v>3863196.6705999998</v>
      </c>
      <c r="W287" s="4">
        <v>2096287.3748000001</v>
      </c>
      <c r="X287" s="4">
        <v>29431111.110399999</v>
      </c>
      <c r="Y287" s="5">
        <f t="shared" si="37"/>
        <v>130884883.62899998</v>
      </c>
    </row>
    <row r="288" spans="1:25" ht="24.9" customHeight="1">
      <c r="A288" s="155"/>
      <c r="B288" s="152"/>
      <c r="C288" s="1">
        <v>10</v>
      </c>
      <c r="D288" s="4" t="s">
        <v>326</v>
      </c>
      <c r="E288" s="4">
        <v>107976032.4382</v>
      </c>
      <c r="F288" s="4">
        <v>0</v>
      </c>
      <c r="G288" s="4">
        <v>4285969.3715000004</v>
      </c>
      <c r="H288" s="4">
        <v>5006642.8269999996</v>
      </c>
      <c r="I288" s="4">
        <v>4621344.7205999997</v>
      </c>
      <c r="J288" s="4">
        <v>2507681.4407000002</v>
      </c>
      <c r="K288" s="4">
        <v>28417265.138999999</v>
      </c>
      <c r="L288" s="5">
        <f t="shared" si="36"/>
        <v>152814935.93699998</v>
      </c>
      <c r="M288" s="8"/>
      <c r="N288" s="161"/>
      <c r="O288" s="153"/>
      <c r="P288" s="9">
        <v>33</v>
      </c>
      <c r="Q288" s="4" t="s">
        <v>678</v>
      </c>
      <c r="R288" s="4">
        <v>104044282.0011</v>
      </c>
      <c r="S288" s="4">
        <v>-2536017.62</v>
      </c>
      <c r="T288" s="4">
        <v>4129903.6079000002</v>
      </c>
      <c r="U288" s="4">
        <v>4824335.0530000003</v>
      </c>
      <c r="V288" s="4">
        <v>4453066.8749000002</v>
      </c>
      <c r="W288" s="4">
        <v>2416368.7911999999</v>
      </c>
      <c r="X288" s="4">
        <v>31350707.5561</v>
      </c>
      <c r="Y288" s="5">
        <f t="shared" si="37"/>
        <v>148682646.2642</v>
      </c>
    </row>
    <row r="289" spans="1:25" ht="24.9" customHeight="1">
      <c r="A289" s="155"/>
      <c r="B289" s="152"/>
      <c r="C289" s="1">
        <v>11</v>
      </c>
      <c r="D289" s="4" t="s">
        <v>327</v>
      </c>
      <c r="E289" s="4">
        <v>113043647.839</v>
      </c>
      <c r="F289" s="4">
        <v>0</v>
      </c>
      <c r="G289" s="4">
        <v>4487121.8300999999</v>
      </c>
      <c r="H289" s="4">
        <v>5241618.4945</v>
      </c>
      <c r="I289" s="4">
        <v>4838237.2767000003</v>
      </c>
      <c r="J289" s="4">
        <v>2625373.9026000001</v>
      </c>
      <c r="K289" s="4">
        <v>28438904.072700001</v>
      </c>
      <c r="L289" s="5">
        <f t="shared" si="36"/>
        <v>158674903.4156</v>
      </c>
      <c r="M289" s="8"/>
      <c r="N289" s="15"/>
      <c r="O289" s="156" t="s">
        <v>842</v>
      </c>
      <c r="P289" s="157"/>
      <c r="Q289" s="158"/>
      <c r="R289" s="11">
        <f>SUM(R256:R288)</f>
        <v>3357418908.3604007</v>
      </c>
      <c r="S289" s="11">
        <f t="shared" ref="S289:X289" si="39">SUM(S256:S288)</f>
        <v>-83688581.460000008</v>
      </c>
      <c r="T289" s="11">
        <f t="shared" si="39"/>
        <v>133268414.14350002</v>
      </c>
      <c r="U289" s="11">
        <f t="shared" si="39"/>
        <v>155677115.70190004</v>
      </c>
      <c r="V289" s="11">
        <f t="shared" si="39"/>
        <v>143696613.00379997</v>
      </c>
      <c r="W289" s="11">
        <f t="shared" si="39"/>
        <v>77974129.025999993</v>
      </c>
      <c r="X289" s="11">
        <f t="shared" si="39"/>
        <v>1089019016.3802001</v>
      </c>
      <c r="Y289" s="6">
        <f t="shared" si="37"/>
        <v>4873365615.1558008</v>
      </c>
    </row>
    <row r="290" spans="1:25" ht="24.9" customHeight="1">
      <c r="A290" s="155"/>
      <c r="B290" s="152"/>
      <c r="C290" s="1">
        <v>12</v>
      </c>
      <c r="D290" s="4" t="s">
        <v>328</v>
      </c>
      <c r="E290" s="4">
        <v>109757457.3326</v>
      </c>
      <c r="F290" s="4">
        <v>0</v>
      </c>
      <c r="G290" s="4">
        <v>4356680.7355000004</v>
      </c>
      <c r="H290" s="4">
        <v>5089244.1041000001</v>
      </c>
      <c r="I290" s="4">
        <v>4697589.2198999999</v>
      </c>
      <c r="J290" s="4">
        <v>2549054.0123999999</v>
      </c>
      <c r="K290" s="4">
        <v>28313591.138700001</v>
      </c>
      <c r="L290" s="5">
        <f t="shared" si="36"/>
        <v>154763616.54320002</v>
      </c>
      <c r="M290" s="8"/>
      <c r="N290" s="159">
        <v>31</v>
      </c>
      <c r="O290" s="151" t="s">
        <v>55</v>
      </c>
      <c r="P290" s="9">
        <v>1</v>
      </c>
      <c r="Q290" s="4" t="s">
        <v>679</v>
      </c>
      <c r="R290" s="4">
        <v>122729255.19239999</v>
      </c>
      <c r="S290" s="4">
        <v>0</v>
      </c>
      <c r="T290" s="4">
        <v>4871579.5242999997</v>
      </c>
      <c r="U290" s="4">
        <v>5690721.6471999995</v>
      </c>
      <c r="V290" s="4">
        <v>5252778.6282000002</v>
      </c>
      <c r="W290" s="4">
        <v>2850316.5797000001</v>
      </c>
      <c r="X290" s="4">
        <v>29921006.0491</v>
      </c>
      <c r="Y290" s="5">
        <f t="shared" si="37"/>
        <v>171315657.62090001</v>
      </c>
    </row>
    <row r="291" spans="1:25" ht="24.9" customHeight="1">
      <c r="A291" s="155"/>
      <c r="B291" s="152"/>
      <c r="C291" s="1">
        <v>13</v>
      </c>
      <c r="D291" s="4" t="s">
        <v>329</v>
      </c>
      <c r="E291" s="4">
        <v>142150265.47600001</v>
      </c>
      <c r="F291" s="4">
        <v>0</v>
      </c>
      <c r="G291" s="4">
        <v>5642471.4840000002</v>
      </c>
      <c r="H291" s="4">
        <v>6591236.8786000004</v>
      </c>
      <c r="I291" s="4">
        <v>6083992.5680999998</v>
      </c>
      <c r="J291" s="4">
        <v>3301358.4076999999</v>
      </c>
      <c r="K291" s="4">
        <v>38134773.845700003</v>
      </c>
      <c r="L291" s="5">
        <f t="shared" si="36"/>
        <v>201904098.66010001</v>
      </c>
      <c r="M291" s="8"/>
      <c r="N291" s="160"/>
      <c r="O291" s="152"/>
      <c r="P291" s="9">
        <v>2</v>
      </c>
      <c r="Q291" s="4" t="s">
        <v>520</v>
      </c>
      <c r="R291" s="4">
        <v>123803601.36</v>
      </c>
      <c r="S291" s="4">
        <v>0</v>
      </c>
      <c r="T291" s="4">
        <v>4914224.3101000004</v>
      </c>
      <c r="U291" s="4">
        <v>5740537.0313999997</v>
      </c>
      <c r="V291" s="4">
        <v>5298760.3509</v>
      </c>
      <c r="W291" s="4">
        <v>2875267.6535</v>
      </c>
      <c r="X291" s="4">
        <v>30619720.590399999</v>
      </c>
      <c r="Y291" s="5">
        <f t="shared" si="37"/>
        <v>173252111.29629999</v>
      </c>
    </row>
    <row r="292" spans="1:25" ht="24.9" customHeight="1">
      <c r="A292" s="155"/>
      <c r="B292" s="152"/>
      <c r="C292" s="1">
        <v>14</v>
      </c>
      <c r="D292" s="4" t="s">
        <v>330</v>
      </c>
      <c r="E292" s="4">
        <v>97535076.967800006</v>
      </c>
      <c r="F292" s="4">
        <v>0</v>
      </c>
      <c r="G292" s="4">
        <v>3871529.1077999999</v>
      </c>
      <c r="H292" s="4">
        <v>4522515.6217999998</v>
      </c>
      <c r="I292" s="4">
        <v>4174474.6759000001</v>
      </c>
      <c r="J292" s="4">
        <v>2265196.2365999999</v>
      </c>
      <c r="K292" s="4">
        <v>27101569.744800001</v>
      </c>
      <c r="L292" s="5">
        <f t="shared" si="36"/>
        <v>139470362.35470003</v>
      </c>
      <c r="M292" s="8"/>
      <c r="N292" s="160"/>
      <c r="O292" s="152"/>
      <c r="P292" s="9">
        <v>3</v>
      </c>
      <c r="Q292" s="4" t="s">
        <v>680</v>
      </c>
      <c r="R292" s="4">
        <v>123264113.73370001</v>
      </c>
      <c r="S292" s="4">
        <v>0</v>
      </c>
      <c r="T292" s="4">
        <v>4892810.0444</v>
      </c>
      <c r="U292" s="4">
        <v>5715522.0184000004</v>
      </c>
      <c r="V292" s="4">
        <v>5275670.4277999997</v>
      </c>
      <c r="W292" s="4">
        <v>2862738.3626999999</v>
      </c>
      <c r="X292" s="4">
        <v>30113104.327500001</v>
      </c>
      <c r="Y292" s="5">
        <f t="shared" si="37"/>
        <v>172123958.9145</v>
      </c>
    </row>
    <row r="293" spans="1:25" ht="24.9" customHeight="1">
      <c r="A293" s="155"/>
      <c r="B293" s="152"/>
      <c r="C293" s="1">
        <v>15</v>
      </c>
      <c r="D293" s="4" t="s">
        <v>331</v>
      </c>
      <c r="E293" s="4">
        <v>107955557.01540001</v>
      </c>
      <c r="F293" s="4">
        <v>0</v>
      </c>
      <c r="G293" s="4">
        <v>4285156.6260000002</v>
      </c>
      <c r="H293" s="4">
        <v>5005693.4206999997</v>
      </c>
      <c r="I293" s="4">
        <v>4620468.3781000003</v>
      </c>
      <c r="J293" s="4">
        <v>2507205.9106999999</v>
      </c>
      <c r="K293" s="4">
        <v>30228606.6402</v>
      </c>
      <c r="L293" s="5">
        <f t="shared" si="36"/>
        <v>154602687.99109998</v>
      </c>
      <c r="M293" s="8"/>
      <c r="N293" s="160"/>
      <c r="O293" s="152"/>
      <c r="P293" s="9">
        <v>4</v>
      </c>
      <c r="Q293" s="4" t="s">
        <v>681</v>
      </c>
      <c r="R293" s="4">
        <v>93581192.727599993</v>
      </c>
      <c r="S293" s="4">
        <v>0</v>
      </c>
      <c r="T293" s="4">
        <v>3714584.7714999998</v>
      </c>
      <c r="U293" s="4">
        <v>4339181.5455</v>
      </c>
      <c r="V293" s="4">
        <v>4005249.5095000002</v>
      </c>
      <c r="W293" s="4">
        <v>2173369.5422999999</v>
      </c>
      <c r="X293" s="4">
        <v>24516396.029199999</v>
      </c>
      <c r="Y293" s="5">
        <f t="shared" si="37"/>
        <v>132329974.1256</v>
      </c>
    </row>
    <row r="294" spans="1:25" ht="24.9" customHeight="1">
      <c r="A294" s="155"/>
      <c r="B294" s="152"/>
      <c r="C294" s="1">
        <v>16</v>
      </c>
      <c r="D294" s="4" t="s">
        <v>332</v>
      </c>
      <c r="E294" s="4">
        <v>122582095.5456</v>
      </c>
      <c r="F294" s="4">
        <v>0</v>
      </c>
      <c r="G294" s="4">
        <v>4865738.2119000005</v>
      </c>
      <c r="H294" s="4">
        <v>5683898.1348999999</v>
      </c>
      <c r="I294" s="4">
        <v>5246480.2353999997</v>
      </c>
      <c r="J294" s="4">
        <v>2846898.8813</v>
      </c>
      <c r="K294" s="4">
        <v>33576071.337300003</v>
      </c>
      <c r="L294" s="5">
        <f t="shared" si="36"/>
        <v>174801182.34639999</v>
      </c>
      <c r="M294" s="8"/>
      <c r="N294" s="160"/>
      <c r="O294" s="152"/>
      <c r="P294" s="9">
        <v>5</v>
      </c>
      <c r="Q294" s="4" t="s">
        <v>682</v>
      </c>
      <c r="R294" s="4">
        <v>162818503.6688</v>
      </c>
      <c r="S294" s="4">
        <v>0</v>
      </c>
      <c r="T294" s="4">
        <v>6462870.5471000001</v>
      </c>
      <c r="U294" s="4">
        <v>7549583.6908999998</v>
      </c>
      <c r="V294" s="4">
        <v>6968587.5221999995</v>
      </c>
      <c r="W294" s="4">
        <v>3781366.3887</v>
      </c>
      <c r="X294" s="4">
        <v>45232992.857699998</v>
      </c>
      <c r="Y294" s="5">
        <f t="shared" si="37"/>
        <v>232813904.67539999</v>
      </c>
    </row>
    <row r="295" spans="1:25" ht="24.9" customHeight="1">
      <c r="A295" s="155"/>
      <c r="B295" s="153"/>
      <c r="C295" s="1">
        <v>17</v>
      </c>
      <c r="D295" s="4" t="s">
        <v>333</v>
      </c>
      <c r="E295" s="4">
        <v>101514916.74529999</v>
      </c>
      <c r="F295" s="4">
        <v>0</v>
      </c>
      <c r="G295" s="4">
        <v>4029503.7157999999</v>
      </c>
      <c r="H295" s="4">
        <v>4707053.2068999996</v>
      </c>
      <c r="I295" s="4">
        <v>4344810.7322000004</v>
      </c>
      <c r="J295" s="4">
        <v>2357625.7335000001</v>
      </c>
      <c r="K295" s="4">
        <v>26974569.094500002</v>
      </c>
      <c r="L295" s="5">
        <f t="shared" si="36"/>
        <v>143928479.22819999</v>
      </c>
      <c r="M295" s="8"/>
      <c r="N295" s="160"/>
      <c r="O295" s="152"/>
      <c r="P295" s="9">
        <v>6</v>
      </c>
      <c r="Q295" s="4" t="s">
        <v>683</v>
      </c>
      <c r="R295" s="4">
        <v>140796580.64919999</v>
      </c>
      <c r="S295" s="4">
        <v>0</v>
      </c>
      <c r="T295" s="4">
        <v>5588738.7103000004</v>
      </c>
      <c r="U295" s="4">
        <v>6528469.0932</v>
      </c>
      <c r="V295" s="4">
        <v>6026055.227</v>
      </c>
      <c r="W295" s="4">
        <v>3269919.8538000002</v>
      </c>
      <c r="X295" s="4">
        <v>37844170.968599997</v>
      </c>
      <c r="Y295" s="5">
        <f t="shared" si="37"/>
        <v>200053934.50209999</v>
      </c>
    </row>
    <row r="296" spans="1:25" ht="24.9" customHeight="1">
      <c r="A296" s="1"/>
      <c r="B296" s="156" t="s">
        <v>826</v>
      </c>
      <c r="C296" s="157"/>
      <c r="D296" s="158"/>
      <c r="E296" s="11">
        <f>SUM(E279:E295)</f>
        <v>1971436511.5831997</v>
      </c>
      <c r="F296" s="11">
        <f t="shared" ref="F296:K296" si="40">SUM(F279:F295)</f>
        <v>0</v>
      </c>
      <c r="G296" s="11">
        <f t="shared" si="40"/>
        <v>78253630.141099989</v>
      </c>
      <c r="H296" s="11">
        <f t="shared" si="40"/>
        <v>91411753.579000011</v>
      </c>
      <c r="I296" s="11">
        <f t="shared" si="40"/>
        <v>84376944.670499995</v>
      </c>
      <c r="J296" s="11">
        <f t="shared" si="40"/>
        <v>45785482.573300004</v>
      </c>
      <c r="K296" s="11">
        <f t="shared" si="40"/>
        <v>527350431.18840015</v>
      </c>
      <c r="L296" s="6">
        <f t="shared" si="36"/>
        <v>2798614753.7354999</v>
      </c>
      <c r="M296" s="8"/>
      <c r="N296" s="160"/>
      <c r="O296" s="152"/>
      <c r="P296" s="9">
        <v>7</v>
      </c>
      <c r="Q296" s="4" t="s">
        <v>684</v>
      </c>
      <c r="R296" s="4">
        <v>123597363.1682</v>
      </c>
      <c r="S296" s="4">
        <v>0</v>
      </c>
      <c r="T296" s="4">
        <v>4906037.9510000004</v>
      </c>
      <c r="U296" s="4">
        <v>5730974.1595000001</v>
      </c>
      <c r="V296" s="4">
        <v>5289933.4126000004</v>
      </c>
      <c r="W296" s="4">
        <v>2870477.8897000002</v>
      </c>
      <c r="X296" s="4">
        <v>29356284.125500001</v>
      </c>
      <c r="Y296" s="5">
        <f t="shared" si="37"/>
        <v>171751070.70649999</v>
      </c>
    </row>
    <row r="297" spans="1:25" ht="24.9" customHeight="1">
      <c r="A297" s="155">
        <v>15</v>
      </c>
      <c r="B297" s="151" t="s">
        <v>39</v>
      </c>
      <c r="C297" s="1">
        <v>1</v>
      </c>
      <c r="D297" s="4" t="s">
        <v>334</v>
      </c>
      <c r="E297" s="4">
        <v>161968837.35089999</v>
      </c>
      <c r="F297" s="4">
        <v>-4907596.13</v>
      </c>
      <c r="G297" s="4">
        <v>6429144.1382999998</v>
      </c>
      <c r="H297" s="4">
        <v>7510186.2832000004</v>
      </c>
      <c r="I297" s="4">
        <v>6932222.0356999999</v>
      </c>
      <c r="J297" s="4">
        <v>3761633.3757000002</v>
      </c>
      <c r="K297" s="4">
        <v>38700088.282600001</v>
      </c>
      <c r="L297" s="5">
        <f t="shared" si="36"/>
        <v>220394515.33639997</v>
      </c>
      <c r="M297" s="8"/>
      <c r="N297" s="160"/>
      <c r="O297" s="152"/>
      <c r="P297" s="9">
        <v>8</v>
      </c>
      <c r="Q297" s="4" t="s">
        <v>685</v>
      </c>
      <c r="R297" s="4">
        <v>109156409.52590001</v>
      </c>
      <c r="S297" s="4">
        <v>0</v>
      </c>
      <c r="T297" s="4">
        <v>4332822.9178999998</v>
      </c>
      <c r="U297" s="4">
        <v>5061374.6628999999</v>
      </c>
      <c r="V297" s="4">
        <v>4671864.5378</v>
      </c>
      <c r="W297" s="4">
        <v>2535095.0216999999</v>
      </c>
      <c r="X297" s="4">
        <v>26675587.911499999</v>
      </c>
      <c r="Y297" s="5">
        <f t="shared" si="37"/>
        <v>152433154.57769999</v>
      </c>
    </row>
    <row r="298" spans="1:25" ht="24.9" customHeight="1">
      <c r="A298" s="155"/>
      <c r="B298" s="152"/>
      <c r="C298" s="1">
        <v>2</v>
      </c>
      <c r="D298" s="4" t="s">
        <v>335</v>
      </c>
      <c r="E298" s="4">
        <v>117627032.8045</v>
      </c>
      <c r="F298" s="4">
        <v>-4907596.13</v>
      </c>
      <c r="G298" s="4">
        <v>4669053.3859999999</v>
      </c>
      <c r="H298" s="4">
        <v>5454141.3196999999</v>
      </c>
      <c r="I298" s="4">
        <v>5034404.9024</v>
      </c>
      <c r="J298" s="4">
        <v>2731820.3903999999</v>
      </c>
      <c r="K298" s="4">
        <v>31147316.811700001</v>
      </c>
      <c r="L298" s="5">
        <f t="shared" si="36"/>
        <v>161756173.48470002</v>
      </c>
      <c r="M298" s="8"/>
      <c r="N298" s="160"/>
      <c r="O298" s="152"/>
      <c r="P298" s="9">
        <v>9</v>
      </c>
      <c r="Q298" s="4" t="s">
        <v>686</v>
      </c>
      <c r="R298" s="4">
        <v>111959079.3003</v>
      </c>
      <c r="S298" s="4">
        <v>0</v>
      </c>
      <c r="T298" s="4">
        <v>4444071.2805000003</v>
      </c>
      <c r="U298" s="4">
        <v>5191329.1184999999</v>
      </c>
      <c r="V298" s="4">
        <v>4791818.0393000003</v>
      </c>
      <c r="W298" s="4">
        <v>2600185.4202000001</v>
      </c>
      <c r="X298" s="4">
        <v>27834024.3134</v>
      </c>
      <c r="Y298" s="5">
        <f t="shared" si="37"/>
        <v>156820507.47219998</v>
      </c>
    </row>
    <row r="299" spans="1:25" ht="24.9" customHeight="1">
      <c r="A299" s="155"/>
      <c r="B299" s="152"/>
      <c r="C299" s="1">
        <v>3</v>
      </c>
      <c r="D299" s="4" t="s">
        <v>851</v>
      </c>
      <c r="E299" s="4">
        <v>118389024.1575</v>
      </c>
      <c r="F299" s="4">
        <v>-4907596.13</v>
      </c>
      <c r="G299" s="4">
        <v>4699299.6502</v>
      </c>
      <c r="H299" s="4">
        <v>5489473.4063999997</v>
      </c>
      <c r="I299" s="4">
        <v>5067017.9243999999</v>
      </c>
      <c r="J299" s="4">
        <v>2749517.2026</v>
      </c>
      <c r="K299" s="4">
        <v>30520149.385600001</v>
      </c>
      <c r="L299" s="5">
        <f t="shared" si="36"/>
        <v>162006885.59670001</v>
      </c>
      <c r="M299" s="8"/>
      <c r="N299" s="160"/>
      <c r="O299" s="152"/>
      <c r="P299" s="9">
        <v>10</v>
      </c>
      <c r="Q299" s="4" t="s">
        <v>687</v>
      </c>
      <c r="R299" s="4">
        <v>106209412.17030001</v>
      </c>
      <c r="S299" s="4">
        <v>0</v>
      </c>
      <c r="T299" s="4">
        <v>4215845.6580999997</v>
      </c>
      <c r="U299" s="4">
        <v>4924728.0122999996</v>
      </c>
      <c r="V299" s="4">
        <v>4545733.8552999999</v>
      </c>
      <c r="W299" s="4">
        <v>2466652.6979</v>
      </c>
      <c r="X299" s="4">
        <v>25764281.394000001</v>
      </c>
      <c r="Y299" s="5">
        <f t="shared" si="37"/>
        <v>148126653.7879</v>
      </c>
    </row>
    <row r="300" spans="1:25" ht="24.9" customHeight="1">
      <c r="A300" s="155"/>
      <c r="B300" s="152"/>
      <c r="C300" s="1">
        <v>4</v>
      </c>
      <c r="D300" s="4" t="s">
        <v>336</v>
      </c>
      <c r="E300" s="4">
        <v>129000817.0474</v>
      </c>
      <c r="F300" s="4">
        <v>-4907596.13</v>
      </c>
      <c r="G300" s="4">
        <v>5120521.0849000001</v>
      </c>
      <c r="H300" s="4">
        <v>5981522.0170999998</v>
      </c>
      <c r="I300" s="4">
        <v>5521199.7640000004</v>
      </c>
      <c r="J300" s="4">
        <v>2995970.0077</v>
      </c>
      <c r="K300" s="4">
        <v>30824299.970100001</v>
      </c>
      <c r="L300" s="5">
        <f t="shared" si="36"/>
        <v>174536733.76120001</v>
      </c>
      <c r="M300" s="8"/>
      <c r="N300" s="160"/>
      <c r="O300" s="152"/>
      <c r="P300" s="9">
        <v>11</v>
      </c>
      <c r="Q300" s="4" t="s">
        <v>688</v>
      </c>
      <c r="R300" s="4">
        <v>146742077.46259999</v>
      </c>
      <c r="S300" s="4">
        <v>0</v>
      </c>
      <c r="T300" s="4">
        <v>5824737.5395999998</v>
      </c>
      <c r="U300" s="4">
        <v>6804150.4485999998</v>
      </c>
      <c r="V300" s="4">
        <v>6280520.8679999998</v>
      </c>
      <c r="W300" s="4">
        <v>3408000.6082000001</v>
      </c>
      <c r="X300" s="4">
        <v>37133823.240000002</v>
      </c>
      <c r="Y300" s="5">
        <f t="shared" si="37"/>
        <v>206193310.16700003</v>
      </c>
    </row>
    <row r="301" spans="1:25" ht="24.9" customHeight="1">
      <c r="A301" s="155"/>
      <c r="B301" s="152"/>
      <c r="C301" s="1">
        <v>5</v>
      </c>
      <c r="D301" s="4" t="s">
        <v>337</v>
      </c>
      <c r="E301" s="4">
        <v>125470949.3598</v>
      </c>
      <c r="F301" s="4">
        <v>-4907596.13</v>
      </c>
      <c r="G301" s="4">
        <v>4980407.5389</v>
      </c>
      <c r="H301" s="4">
        <v>5817848.7801999999</v>
      </c>
      <c r="I301" s="4">
        <v>5370122.3903000001</v>
      </c>
      <c r="J301" s="4">
        <v>2913990.8547</v>
      </c>
      <c r="K301" s="4">
        <v>32566083.450300001</v>
      </c>
      <c r="L301" s="5">
        <f t="shared" si="36"/>
        <v>172211806.24420002</v>
      </c>
      <c r="M301" s="8"/>
      <c r="N301" s="160"/>
      <c r="O301" s="152"/>
      <c r="P301" s="9">
        <v>12</v>
      </c>
      <c r="Q301" s="4" t="s">
        <v>689</v>
      </c>
      <c r="R301" s="4">
        <v>98794446.348499998</v>
      </c>
      <c r="S301" s="4">
        <v>0</v>
      </c>
      <c r="T301" s="4">
        <v>3921518.1513999999</v>
      </c>
      <c r="U301" s="4">
        <v>4580910.1797000002</v>
      </c>
      <c r="V301" s="4">
        <v>4228375.3416999998</v>
      </c>
      <c r="W301" s="4">
        <v>2294444.3684</v>
      </c>
      <c r="X301" s="4">
        <v>25228190.3717</v>
      </c>
      <c r="Y301" s="5">
        <f t="shared" si="37"/>
        <v>139047884.76139998</v>
      </c>
    </row>
    <row r="302" spans="1:25" ht="24.9" customHeight="1">
      <c r="A302" s="155"/>
      <c r="B302" s="152"/>
      <c r="C302" s="1">
        <v>6</v>
      </c>
      <c r="D302" s="4" t="s">
        <v>39</v>
      </c>
      <c r="E302" s="4">
        <v>136621925.3996</v>
      </c>
      <c r="F302" s="4">
        <v>-4907596.13</v>
      </c>
      <c r="G302" s="4">
        <v>5423031.1535</v>
      </c>
      <c r="H302" s="4">
        <v>6334898.2860000003</v>
      </c>
      <c r="I302" s="4">
        <v>5847381.1216000002</v>
      </c>
      <c r="J302" s="4">
        <v>3172965.8793000001</v>
      </c>
      <c r="K302" s="4">
        <v>34489658.084399998</v>
      </c>
      <c r="L302" s="5">
        <f t="shared" si="36"/>
        <v>186982263.79440001</v>
      </c>
      <c r="M302" s="8"/>
      <c r="N302" s="160"/>
      <c r="O302" s="152"/>
      <c r="P302" s="9">
        <v>13</v>
      </c>
      <c r="Q302" s="4" t="s">
        <v>690</v>
      </c>
      <c r="R302" s="4">
        <v>131892497.58840001</v>
      </c>
      <c r="S302" s="4">
        <v>0</v>
      </c>
      <c r="T302" s="4">
        <v>5235302.6151000001</v>
      </c>
      <c r="U302" s="4">
        <v>6115603.7324000001</v>
      </c>
      <c r="V302" s="4">
        <v>5644962.9019999998</v>
      </c>
      <c r="W302" s="4">
        <v>3063127.6302</v>
      </c>
      <c r="X302" s="4">
        <v>30910610.546999998</v>
      </c>
      <c r="Y302" s="5">
        <f t="shared" si="37"/>
        <v>182862105.0151</v>
      </c>
    </row>
    <row r="303" spans="1:25" ht="24.9" customHeight="1">
      <c r="A303" s="155"/>
      <c r="B303" s="152"/>
      <c r="C303" s="1">
        <v>7</v>
      </c>
      <c r="D303" s="4" t="s">
        <v>338</v>
      </c>
      <c r="E303" s="4">
        <v>107124214.3682</v>
      </c>
      <c r="F303" s="4">
        <v>-4907596.13</v>
      </c>
      <c r="G303" s="4">
        <v>4252157.5516999997</v>
      </c>
      <c r="H303" s="4">
        <v>4967145.6467000004</v>
      </c>
      <c r="I303" s="4">
        <v>4584887.1397000002</v>
      </c>
      <c r="J303" s="4">
        <v>2487898.4544000002</v>
      </c>
      <c r="K303" s="4">
        <v>27365385.7227</v>
      </c>
      <c r="L303" s="5">
        <f t="shared" si="36"/>
        <v>145874092.7534</v>
      </c>
      <c r="M303" s="8"/>
      <c r="N303" s="160"/>
      <c r="O303" s="152"/>
      <c r="P303" s="9">
        <v>14</v>
      </c>
      <c r="Q303" s="4" t="s">
        <v>691</v>
      </c>
      <c r="R303" s="4">
        <v>131701737.42039999</v>
      </c>
      <c r="S303" s="4">
        <v>0</v>
      </c>
      <c r="T303" s="4">
        <v>5227730.6363000004</v>
      </c>
      <c r="U303" s="4">
        <v>6106758.5470000003</v>
      </c>
      <c r="V303" s="4">
        <v>5636798.4188000001</v>
      </c>
      <c r="W303" s="4">
        <v>3058697.3347</v>
      </c>
      <c r="X303" s="4">
        <v>31226695.696699999</v>
      </c>
      <c r="Y303" s="5">
        <f t="shared" si="37"/>
        <v>182958418.05389997</v>
      </c>
    </row>
    <row r="304" spans="1:25" ht="24.9" customHeight="1">
      <c r="A304" s="155"/>
      <c r="B304" s="152"/>
      <c r="C304" s="1">
        <v>8</v>
      </c>
      <c r="D304" s="4" t="s">
        <v>339</v>
      </c>
      <c r="E304" s="4">
        <v>114910452.34810001</v>
      </c>
      <c r="F304" s="4">
        <v>-4907596.13</v>
      </c>
      <c r="G304" s="4">
        <v>4561222.2278000005</v>
      </c>
      <c r="H304" s="4">
        <v>5328178.6616000002</v>
      </c>
      <c r="I304" s="4">
        <v>4918136.0003000004</v>
      </c>
      <c r="J304" s="4">
        <v>2668729.3668999998</v>
      </c>
      <c r="K304" s="4">
        <v>30107502.754299998</v>
      </c>
      <c r="L304" s="5">
        <f t="shared" si="36"/>
        <v>157586625.229</v>
      </c>
      <c r="M304" s="8"/>
      <c r="N304" s="160"/>
      <c r="O304" s="152"/>
      <c r="P304" s="9">
        <v>15</v>
      </c>
      <c r="Q304" s="4" t="s">
        <v>692</v>
      </c>
      <c r="R304" s="4">
        <v>104080757.67389999</v>
      </c>
      <c r="S304" s="4">
        <v>0</v>
      </c>
      <c r="T304" s="4">
        <v>4131351.4627</v>
      </c>
      <c r="U304" s="4">
        <v>4826026.3603999997</v>
      </c>
      <c r="V304" s="4">
        <v>4454628.0236999998</v>
      </c>
      <c r="W304" s="4">
        <v>2417215.9177999999</v>
      </c>
      <c r="X304" s="4">
        <v>27286360.3794</v>
      </c>
      <c r="Y304" s="5">
        <f t="shared" si="37"/>
        <v>147196339.8179</v>
      </c>
    </row>
    <row r="305" spans="1:25" ht="24.9" customHeight="1">
      <c r="A305" s="155"/>
      <c r="B305" s="152"/>
      <c r="C305" s="1">
        <v>9</v>
      </c>
      <c r="D305" s="4" t="s">
        <v>340</v>
      </c>
      <c r="E305" s="4">
        <v>104761851.82889999</v>
      </c>
      <c r="F305" s="4">
        <v>-4907596.13</v>
      </c>
      <c r="G305" s="4">
        <v>4158386.6168999998</v>
      </c>
      <c r="H305" s="4">
        <v>4857607.3982999995</v>
      </c>
      <c r="I305" s="4">
        <v>4483778.6677000001</v>
      </c>
      <c r="J305" s="4">
        <v>2433033.9389999998</v>
      </c>
      <c r="K305" s="4">
        <v>26664983.465100002</v>
      </c>
      <c r="L305" s="5">
        <f t="shared" si="36"/>
        <v>142452045.7859</v>
      </c>
      <c r="M305" s="8"/>
      <c r="N305" s="160"/>
      <c r="O305" s="152"/>
      <c r="P305" s="9">
        <v>16</v>
      </c>
      <c r="Q305" s="4" t="s">
        <v>693</v>
      </c>
      <c r="R305" s="4">
        <v>132617789.2066</v>
      </c>
      <c r="S305" s="4">
        <v>0</v>
      </c>
      <c r="T305" s="4">
        <v>5264092.1306999996</v>
      </c>
      <c r="U305" s="4">
        <v>6149234.1223999998</v>
      </c>
      <c r="V305" s="4">
        <v>5676005.1853</v>
      </c>
      <c r="W305" s="4">
        <v>3079972.1121999999</v>
      </c>
      <c r="X305" s="4">
        <v>31895031.344900001</v>
      </c>
      <c r="Y305" s="5">
        <f t="shared" si="37"/>
        <v>184682124.10209998</v>
      </c>
    </row>
    <row r="306" spans="1:25" ht="24.9" customHeight="1">
      <c r="A306" s="155"/>
      <c r="B306" s="152"/>
      <c r="C306" s="1">
        <v>10</v>
      </c>
      <c r="D306" s="4" t="s">
        <v>341</v>
      </c>
      <c r="E306" s="4">
        <v>99353354.266800001</v>
      </c>
      <c r="F306" s="4">
        <v>-4907596.13</v>
      </c>
      <c r="G306" s="4">
        <v>3943703.2804999999</v>
      </c>
      <c r="H306" s="4">
        <v>4606825.6745999996</v>
      </c>
      <c r="I306" s="4">
        <v>4252296.4480999997</v>
      </c>
      <c r="J306" s="4">
        <v>2307424.6842999998</v>
      </c>
      <c r="K306" s="4">
        <v>27468758.345100001</v>
      </c>
      <c r="L306" s="5">
        <f t="shared" si="36"/>
        <v>137024766.56940001</v>
      </c>
      <c r="M306" s="8"/>
      <c r="N306" s="161"/>
      <c r="O306" s="153"/>
      <c r="P306" s="9">
        <v>17</v>
      </c>
      <c r="Q306" s="4" t="s">
        <v>694</v>
      </c>
      <c r="R306" s="4">
        <v>140906991.38890001</v>
      </c>
      <c r="S306" s="4">
        <v>0</v>
      </c>
      <c r="T306" s="4">
        <v>5593121.3223000001</v>
      </c>
      <c r="U306" s="4">
        <v>6533588.6288000001</v>
      </c>
      <c r="V306" s="4">
        <v>6030780.7764999997</v>
      </c>
      <c r="W306" s="4">
        <v>3272484.0798999998</v>
      </c>
      <c r="X306" s="4">
        <v>29104091.092300002</v>
      </c>
      <c r="Y306" s="5">
        <f t="shared" si="37"/>
        <v>191441057.28869998</v>
      </c>
    </row>
    <row r="307" spans="1:25" ht="24.9" customHeight="1">
      <c r="A307" s="155"/>
      <c r="B307" s="153"/>
      <c r="C307" s="1">
        <v>11</v>
      </c>
      <c r="D307" s="4" t="s">
        <v>342</v>
      </c>
      <c r="E307" s="4">
        <v>135601215.70879999</v>
      </c>
      <c r="F307" s="4">
        <v>-4907596.13</v>
      </c>
      <c r="G307" s="4">
        <v>5382515.3985000001</v>
      </c>
      <c r="H307" s="4">
        <v>6287569.9230000004</v>
      </c>
      <c r="I307" s="4">
        <v>5803695.0253999997</v>
      </c>
      <c r="J307" s="4">
        <v>3149260.4819999998</v>
      </c>
      <c r="K307" s="4">
        <v>33721023.8684</v>
      </c>
      <c r="L307" s="5">
        <f t="shared" si="36"/>
        <v>185037684.27610001</v>
      </c>
      <c r="M307" s="8"/>
      <c r="N307" s="15"/>
      <c r="O307" s="156" t="s">
        <v>843</v>
      </c>
      <c r="P307" s="157"/>
      <c r="Q307" s="158"/>
      <c r="R307" s="11">
        <f>SUM(R290:R306)</f>
        <v>2104651808.5856996</v>
      </c>
      <c r="S307" s="11">
        <f t="shared" ref="S307:X307" si="41">SUM(S290:S306)</f>
        <v>0</v>
      </c>
      <c r="T307" s="11">
        <f t="shared" si="41"/>
        <v>83541439.573299989</v>
      </c>
      <c r="U307" s="11">
        <f t="shared" si="41"/>
        <v>97588692.999100015</v>
      </c>
      <c r="V307" s="11">
        <f t="shared" si="41"/>
        <v>90078523.026600018</v>
      </c>
      <c r="W307" s="11">
        <f t="shared" si="41"/>
        <v>48879331.461599998</v>
      </c>
      <c r="X307" s="11">
        <f t="shared" si="41"/>
        <v>520662371.23890001</v>
      </c>
      <c r="Y307" s="6">
        <f t="shared" si="37"/>
        <v>2945402166.8851995</v>
      </c>
    </row>
    <row r="308" spans="1:25" ht="24.9" customHeight="1">
      <c r="A308" s="1"/>
      <c r="B308" s="156" t="s">
        <v>827</v>
      </c>
      <c r="C308" s="157"/>
      <c r="D308" s="158"/>
      <c r="E308" s="11">
        <f>SUM(E297:E307)</f>
        <v>1350829674.6405001</v>
      </c>
      <c r="F308" s="11">
        <f t="shared" ref="F308:K308" si="42">SUM(F297:F307)</f>
        <v>-53983557.430000007</v>
      </c>
      <c r="G308" s="11">
        <f t="shared" si="42"/>
        <v>53619442.027199998</v>
      </c>
      <c r="H308" s="11">
        <f t="shared" si="42"/>
        <v>62635397.396800004</v>
      </c>
      <c r="I308" s="11">
        <f t="shared" si="42"/>
        <v>57815141.419599995</v>
      </c>
      <c r="J308" s="11">
        <f t="shared" si="42"/>
        <v>31372244.637000002</v>
      </c>
      <c r="K308" s="11">
        <f t="shared" si="42"/>
        <v>343575250.14029998</v>
      </c>
      <c r="L308" s="5">
        <f t="shared" si="36"/>
        <v>1845863592.8314002</v>
      </c>
      <c r="M308" s="8"/>
      <c r="N308" s="159">
        <v>32</v>
      </c>
      <c r="O308" s="151" t="s">
        <v>56</v>
      </c>
      <c r="P308" s="9">
        <v>1</v>
      </c>
      <c r="Q308" s="4" t="s">
        <v>695</v>
      </c>
      <c r="R308" s="4">
        <v>93753392.903200001</v>
      </c>
      <c r="S308" s="4">
        <v>0</v>
      </c>
      <c r="T308" s="4">
        <v>3721420.0353999999</v>
      </c>
      <c r="U308" s="4">
        <v>4347166.1394999996</v>
      </c>
      <c r="V308" s="4">
        <v>4012619.63</v>
      </c>
      <c r="W308" s="4">
        <v>2177368.7925999998</v>
      </c>
      <c r="X308" s="4">
        <v>36948755.798199996</v>
      </c>
      <c r="Y308" s="5">
        <f t="shared" si="37"/>
        <v>144960723.29890001</v>
      </c>
    </row>
    <row r="309" spans="1:25" ht="24.9" customHeight="1">
      <c r="A309" s="155">
        <v>16</v>
      </c>
      <c r="B309" s="151" t="s">
        <v>40</v>
      </c>
      <c r="C309" s="1">
        <v>1</v>
      </c>
      <c r="D309" s="4" t="s">
        <v>343</v>
      </c>
      <c r="E309" s="4">
        <v>105998951.66599999</v>
      </c>
      <c r="F309" s="4">
        <v>0</v>
      </c>
      <c r="G309" s="4">
        <v>4207491.6996999998</v>
      </c>
      <c r="H309" s="4">
        <v>4914969.3598999996</v>
      </c>
      <c r="I309" s="4">
        <v>4536726.2030999996</v>
      </c>
      <c r="J309" s="4">
        <v>2461764.8733999999</v>
      </c>
      <c r="K309" s="4">
        <v>30518889.164500002</v>
      </c>
      <c r="L309" s="5">
        <f t="shared" si="36"/>
        <v>152638792.9666</v>
      </c>
      <c r="M309" s="8"/>
      <c r="N309" s="160"/>
      <c r="O309" s="152"/>
      <c r="P309" s="9">
        <v>2</v>
      </c>
      <c r="Q309" s="4" t="s">
        <v>696</v>
      </c>
      <c r="R309" s="4">
        <v>117137583.30670001</v>
      </c>
      <c r="S309" s="4">
        <v>0</v>
      </c>
      <c r="T309" s="4">
        <v>4649625.3192999996</v>
      </c>
      <c r="U309" s="4">
        <v>5431446.4792999998</v>
      </c>
      <c r="V309" s="4">
        <v>5013456.5975000001</v>
      </c>
      <c r="W309" s="4">
        <v>2720453.2064</v>
      </c>
      <c r="X309" s="4">
        <v>41932220.329800002</v>
      </c>
      <c r="Y309" s="5">
        <f t="shared" si="37"/>
        <v>176884785.23900002</v>
      </c>
    </row>
    <row r="310" spans="1:25" ht="24.9" customHeight="1">
      <c r="A310" s="155"/>
      <c r="B310" s="152"/>
      <c r="C310" s="1">
        <v>2</v>
      </c>
      <c r="D310" s="4" t="s">
        <v>344</v>
      </c>
      <c r="E310" s="4">
        <v>99750356.542400002</v>
      </c>
      <c r="F310" s="4">
        <v>0</v>
      </c>
      <c r="G310" s="4">
        <v>3959461.7738999999</v>
      </c>
      <c r="H310" s="4">
        <v>4625233.9134999998</v>
      </c>
      <c r="I310" s="4">
        <v>4269288.0371000003</v>
      </c>
      <c r="J310" s="4">
        <v>2316644.8344999999</v>
      </c>
      <c r="K310" s="4">
        <v>29027068.5211</v>
      </c>
      <c r="L310" s="5">
        <f t="shared" si="36"/>
        <v>143948053.6225</v>
      </c>
      <c r="M310" s="8"/>
      <c r="N310" s="160"/>
      <c r="O310" s="152"/>
      <c r="P310" s="9">
        <v>3</v>
      </c>
      <c r="Q310" s="4" t="s">
        <v>697</v>
      </c>
      <c r="R310" s="4">
        <v>107908284.7225</v>
      </c>
      <c r="S310" s="4">
        <v>0</v>
      </c>
      <c r="T310" s="4">
        <v>4283280.2132999999</v>
      </c>
      <c r="U310" s="4">
        <v>5003501.4945999999</v>
      </c>
      <c r="V310" s="4">
        <v>4618445.1368000004</v>
      </c>
      <c r="W310" s="4">
        <v>2506108.0388000002</v>
      </c>
      <c r="X310" s="4">
        <v>36301335.776699997</v>
      </c>
      <c r="Y310" s="5">
        <f t="shared" si="37"/>
        <v>160620955.3827</v>
      </c>
    </row>
    <row r="311" spans="1:25" ht="24.9" customHeight="1">
      <c r="A311" s="155"/>
      <c r="B311" s="152"/>
      <c r="C311" s="1">
        <v>3</v>
      </c>
      <c r="D311" s="4" t="s">
        <v>345</v>
      </c>
      <c r="E311" s="4">
        <v>91639612.935599998</v>
      </c>
      <c r="F311" s="4">
        <v>0</v>
      </c>
      <c r="G311" s="4">
        <v>3637516.2653000001</v>
      </c>
      <c r="H311" s="4">
        <v>4249154.1911000004</v>
      </c>
      <c r="I311" s="4">
        <v>3922150.4243000001</v>
      </c>
      <c r="J311" s="4">
        <v>2128277.4649</v>
      </c>
      <c r="K311" s="4">
        <v>26617793.250799999</v>
      </c>
      <c r="L311" s="5">
        <f t="shared" si="36"/>
        <v>132194504.53200001</v>
      </c>
      <c r="M311" s="8"/>
      <c r="N311" s="160"/>
      <c r="O311" s="152"/>
      <c r="P311" s="9">
        <v>4</v>
      </c>
      <c r="Q311" s="4" t="s">
        <v>698</v>
      </c>
      <c r="R311" s="4">
        <v>115189931.87710001</v>
      </c>
      <c r="S311" s="4">
        <v>0</v>
      </c>
      <c r="T311" s="4">
        <v>4572315.8073000005</v>
      </c>
      <c r="U311" s="4">
        <v>5341137.5947000002</v>
      </c>
      <c r="V311" s="4">
        <v>4930097.6478000004</v>
      </c>
      <c r="W311" s="4">
        <v>2675220.1187</v>
      </c>
      <c r="X311" s="4">
        <v>39616673.5889</v>
      </c>
      <c r="Y311" s="5">
        <f t="shared" si="37"/>
        <v>172325376.6345</v>
      </c>
    </row>
    <row r="312" spans="1:25" ht="24.9" customHeight="1">
      <c r="A312" s="155"/>
      <c r="B312" s="152"/>
      <c r="C312" s="1">
        <v>4</v>
      </c>
      <c r="D312" s="4" t="s">
        <v>346</v>
      </c>
      <c r="E312" s="4">
        <v>97465797.557699993</v>
      </c>
      <c r="F312" s="4">
        <v>0</v>
      </c>
      <c r="G312" s="4">
        <v>3868779.1510000001</v>
      </c>
      <c r="H312" s="4">
        <v>4519303.2675999999</v>
      </c>
      <c r="I312" s="4">
        <v>4171509.5361000001</v>
      </c>
      <c r="J312" s="4">
        <v>2263587.2620999999</v>
      </c>
      <c r="K312" s="4">
        <v>28707065.4586</v>
      </c>
      <c r="L312" s="5">
        <f t="shared" si="36"/>
        <v>140996042.2331</v>
      </c>
      <c r="M312" s="8"/>
      <c r="N312" s="160"/>
      <c r="O312" s="152"/>
      <c r="P312" s="9">
        <v>5</v>
      </c>
      <c r="Q312" s="4" t="s">
        <v>699</v>
      </c>
      <c r="R312" s="4">
        <v>106925075.19310001</v>
      </c>
      <c r="S312" s="4">
        <v>0</v>
      </c>
      <c r="T312" s="4">
        <v>4244252.9789000005</v>
      </c>
      <c r="U312" s="4">
        <v>4957911.9426999995</v>
      </c>
      <c r="V312" s="4">
        <v>4576364.0373</v>
      </c>
      <c r="W312" s="4">
        <v>2483273.5613000002</v>
      </c>
      <c r="X312" s="4">
        <v>40164638.900799997</v>
      </c>
      <c r="Y312" s="5">
        <f t="shared" si="37"/>
        <v>163351516.61410001</v>
      </c>
    </row>
    <row r="313" spans="1:25" ht="24.9" customHeight="1">
      <c r="A313" s="155"/>
      <c r="B313" s="152"/>
      <c r="C313" s="1">
        <v>5</v>
      </c>
      <c r="D313" s="4" t="s">
        <v>347</v>
      </c>
      <c r="E313" s="4">
        <v>104513189.6585</v>
      </c>
      <c r="F313" s="4">
        <v>0</v>
      </c>
      <c r="G313" s="4">
        <v>4148516.2927000001</v>
      </c>
      <c r="H313" s="4">
        <v>4846077.4073999999</v>
      </c>
      <c r="I313" s="4">
        <v>4473135.9946999997</v>
      </c>
      <c r="J313" s="4">
        <v>2427258.9027</v>
      </c>
      <c r="K313" s="4">
        <v>28273864.853999998</v>
      </c>
      <c r="L313" s="5">
        <f t="shared" si="36"/>
        <v>148682043.11000001</v>
      </c>
      <c r="M313" s="8"/>
      <c r="N313" s="160"/>
      <c r="O313" s="152"/>
      <c r="P313" s="9">
        <v>6</v>
      </c>
      <c r="Q313" s="4" t="s">
        <v>700</v>
      </c>
      <c r="R313" s="4">
        <v>106907208.1919</v>
      </c>
      <c r="S313" s="4">
        <v>0</v>
      </c>
      <c r="T313" s="4">
        <v>4243543.7713000001</v>
      </c>
      <c r="U313" s="4">
        <v>4957083.4839000003</v>
      </c>
      <c r="V313" s="4">
        <v>4575599.3344999999</v>
      </c>
      <c r="W313" s="4">
        <v>2482858.6104000001</v>
      </c>
      <c r="X313" s="4">
        <v>39878812.093099996</v>
      </c>
      <c r="Y313" s="5">
        <f t="shared" si="37"/>
        <v>163045105.4851</v>
      </c>
    </row>
    <row r="314" spans="1:25" ht="24.9" customHeight="1">
      <c r="A314" s="155"/>
      <c r="B314" s="152"/>
      <c r="C314" s="1">
        <v>6</v>
      </c>
      <c r="D314" s="4" t="s">
        <v>348</v>
      </c>
      <c r="E314" s="4">
        <v>104863149.27599999</v>
      </c>
      <c r="F314" s="4">
        <v>0</v>
      </c>
      <c r="G314" s="4">
        <v>4162407.4885</v>
      </c>
      <c r="H314" s="4">
        <v>4862304.3678000001</v>
      </c>
      <c r="I314" s="4">
        <v>4488114.1708000004</v>
      </c>
      <c r="J314" s="4">
        <v>2435386.5140999998</v>
      </c>
      <c r="K314" s="4">
        <v>28362650.785599999</v>
      </c>
      <c r="L314" s="5">
        <f t="shared" si="36"/>
        <v>149174012.60279998</v>
      </c>
      <c r="M314" s="8"/>
      <c r="N314" s="160"/>
      <c r="O314" s="152"/>
      <c r="P314" s="9">
        <v>7</v>
      </c>
      <c r="Q314" s="4" t="s">
        <v>701</v>
      </c>
      <c r="R314" s="4">
        <v>115862951.0818</v>
      </c>
      <c r="S314" s="4">
        <v>0</v>
      </c>
      <c r="T314" s="4">
        <v>4599030.4368000003</v>
      </c>
      <c r="U314" s="4">
        <v>5372344.2125000004</v>
      </c>
      <c r="V314" s="4">
        <v>4958902.6860999996</v>
      </c>
      <c r="W314" s="4">
        <v>2690850.6039</v>
      </c>
      <c r="X314" s="4">
        <v>41953196.232199997</v>
      </c>
      <c r="Y314" s="5">
        <f t="shared" si="37"/>
        <v>175437275.25330001</v>
      </c>
    </row>
    <row r="315" spans="1:25" ht="24.9" customHeight="1">
      <c r="A315" s="155"/>
      <c r="B315" s="152"/>
      <c r="C315" s="1">
        <v>7</v>
      </c>
      <c r="D315" s="4" t="s">
        <v>349</v>
      </c>
      <c r="E315" s="4">
        <v>93858049.304700002</v>
      </c>
      <c r="F315" s="4">
        <v>0</v>
      </c>
      <c r="G315" s="4">
        <v>3725574.2363</v>
      </c>
      <c r="H315" s="4">
        <v>4352018.8573000003</v>
      </c>
      <c r="I315" s="4">
        <v>4017098.8953999998</v>
      </c>
      <c r="J315" s="4">
        <v>2179799.3774999999</v>
      </c>
      <c r="K315" s="4">
        <v>26003765.901500002</v>
      </c>
      <c r="L315" s="5">
        <f t="shared" si="36"/>
        <v>134136306.57270001</v>
      </c>
      <c r="M315" s="8"/>
      <c r="N315" s="160"/>
      <c r="O315" s="152"/>
      <c r="P315" s="9">
        <v>8</v>
      </c>
      <c r="Q315" s="4" t="s">
        <v>702</v>
      </c>
      <c r="R315" s="4">
        <v>112249282.8073</v>
      </c>
      <c r="S315" s="4">
        <v>0</v>
      </c>
      <c r="T315" s="4">
        <v>4455590.5345000001</v>
      </c>
      <c r="U315" s="4">
        <v>5204785.3020000001</v>
      </c>
      <c r="V315" s="4">
        <v>4804238.6701999996</v>
      </c>
      <c r="W315" s="4">
        <v>2606925.2302000001</v>
      </c>
      <c r="X315" s="4">
        <v>38403627.5101</v>
      </c>
      <c r="Y315" s="5">
        <f t="shared" si="37"/>
        <v>167724450.05430001</v>
      </c>
    </row>
    <row r="316" spans="1:25" ht="24.9" customHeight="1">
      <c r="A316" s="155"/>
      <c r="B316" s="152"/>
      <c r="C316" s="1">
        <v>8</v>
      </c>
      <c r="D316" s="4" t="s">
        <v>350</v>
      </c>
      <c r="E316" s="4">
        <v>99415113.110400006</v>
      </c>
      <c r="F316" s="4">
        <v>0</v>
      </c>
      <c r="G316" s="4">
        <v>3946154.7182</v>
      </c>
      <c r="H316" s="4">
        <v>4609689.3145000003</v>
      </c>
      <c r="I316" s="4">
        <v>4254939.7096999995</v>
      </c>
      <c r="J316" s="4">
        <v>2308858.9980000001</v>
      </c>
      <c r="K316" s="4">
        <v>27725959.817699999</v>
      </c>
      <c r="L316" s="5">
        <f t="shared" si="36"/>
        <v>142260715.66850001</v>
      </c>
      <c r="M316" s="8"/>
      <c r="N316" s="160"/>
      <c r="O316" s="152"/>
      <c r="P316" s="9">
        <v>9</v>
      </c>
      <c r="Q316" s="4" t="s">
        <v>703</v>
      </c>
      <c r="R316" s="4">
        <v>107066365.28219999</v>
      </c>
      <c r="S316" s="4">
        <v>0</v>
      </c>
      <c r="T316" s="4">
        <v>4249861.3068000004</v>
      </c>
      <c r="U316" s="4">
        <v>4964463.2948000003</v>
      </c>
      <c r="V316" s="4">
        <v>4582411.2145999996</v>
      </c>
      <c r="W316" s="4">
        <v>2486554.9426000002</v>
      </c>
      <c r="X316" s="4">
        <v>39067683.592100002</v>
      </c>
      <c r="Y316" s="5">
        <f t="shared" si="37"/>
        <v>162417339.63309997</v>
      </c>
    </row>
    <row r="317" spans="1:25" ht="24.9" customHeight="1">
      <c r="A317" s="155"/>
      <c r="B317" s="152"/>
      <c r="C317" s="1">
        <v>9</v>
      </c>
      <c r="D317" s="4" t="s">
        <v>351</v>
      </c>
      <c r="E317" s="4">
        <v>111850042.6744</v>
      </c>
      <c r="F317" s="4">
        <v>0</v>
      </c>
      <c r="G317" s="4">
        <v>4439743.2122999998</v>
      </c>
      <c r="H317" s="4">
        <v>5186273.2980000004</v>
      </c>
      <c r="I317" s="4">
        <v>4787151.3014000002</v>
      </c>
      <c r="J317" s="4">
        <v>2597653.1071000001</v>
      </c>
      <c r="K317" s="4">
        <v>30704779.057999998</v>
      </c>
      <c r="L317" s="5">
        <f t="shared" si="36"/>
        <v>159565642.6512</v>
      </c>
      <c r="M317" s="8"/>
      <c r="N317" s="160"/>
      <c r="O317" s="152"/>
      <c r="P317" s="9">
        <v>10</v>
      </c>
      <c r="Q317" s="4" t="s">
        <v>704</v>
      </c>
      <c r="R317" s="4">
        <v>125552545.29000001</v>
      </c>
      <c r="S317" s="4">
        <v>0</v>
      </c>
      <c r="T317" s="4">
        <v>4983646.3841000004</v>
      </c>
      <c r="U317" s="4">
        <v>5821632.2280000001</v>
      </c>
      <c r="V317" s="4">
        <v>5373614.6738</v>
      </c>
      <c r="W317" s="4">
        <v>2915885.8733999999</v>
      </c>
      <c r="X317" s="4">
        <v>41933968.321699999</v>
      </c>
      <c r="Y317" s="5">
        <f t="shared" si="37"/>
        <v>186581292.77100003</v>
      </c>
    </row>
    <row r="318" spans="1:25" ht="24.9" customHeight="1">
      <c r="A318" s="155"/>
      <c r="B318" s="152"/>
      <c r="C318" s="1">
        <v>10</v>
      </c>
      <c r="D318" s="4" t="s">
        <v>352</v>
      </c>
      <c r="E318" s="4">
        <v>98859783.631999999</v>
      </c>
      <c r="F318" s="4">
        <v>0</v>
      </c>
      <c r="G318" s="4">
        <v>3924111.6305999998</v>
      </c>
      <c r="H318" s="4">
        <v>4583939.7450000001</v>
      </c>
      <c r="I318" s="4">
        <v>4231171.7596000005</v>
      </c>
      <c r="J318" s="4">
        <v>2295961.7892999998</v>
      </c>
      <c r="K318" s="4">
        <v>28639255.429299999</v>
      </c>
      <c r="L318" s="5">
        <f t="shared" si="36"/>
        <v>142534223.9858</v>
      </c>
      <c r="M318" s="8"/>
      <c r="N318" s="160"/>
      <c r="O318" s="152"/>
      <c r="P318" s="9">
        <v>11</v>
      </c>
      <c r="Q318" s="4" t="s">
        <v>705</v>
      </c>
      <c r="R318" s="4">
        <v>111817133.4086</v>
      </c>
      <c r="S318" s="4">
        <v>0</v>
      </c>
      <c r="T318" s="4">
        <v>4438436.9214000003</v>
      </c>
      <c r="U318" s="4">
        <v>5184747.3580999998</v>
      </c>
      <c r="V318" s="4">
        <v>4785742.7938000001</v>
      </c>
      <c r="W318" s="4">
        <v>2596888.8081999999</v>
      </c>
      <c r="X318" s="4">
        <v>40690724.176600002</v>
      </c>
      <c r="Y318" s="5">
        <f t="shared" si="37"/>
        <v>169513673.46669999</v>
      </c>
    </row>
    <row r="319" spans="1:25" ht="24.9" customHeight="1">
      <c r="A319" s="155"/>
      <c r="B319" s="152"/>
      <c r="C319" s="1">
        <v>11</v>
      </c>
      <c r="D319" s="4" t="s">
        <v>353</v>
      </c>
      <c r="E319" s="4">
        <v>121939394.0142</v>
      </c>
      <c r="F319" s="4">
        <v>0</v>
      </c>
      <c r="G319" s="4">
        <v>4840227.0033999998</v>
      </c>
      <c r="H319" s="4">
        <v>5654097.2898000004</v>
      </c>
      <c r="I319" s="4">
        <v>5218972.7852999996</v>
      </c>
      <c r="J319" s="4">
        <v>2831972.5068000001</v>
      </c>
      <c r="K319" s="4">
        <v>33044616.8583</v>
      </c>
      <c r="L319" s="5">
        <f t="shared" si="36"/>
        <v>173529280.4578</v>
      </c>
      <c r="M319" s="8"/>
      <c r="N319" s="160"/>
      <c r="O319" s="152"/>
      <c r="P319" s="9">
        <v>12</v>
      </c>
      <c r="Q319" s="4" t="s">
        <v>706</v>
      </c>
      <c r="R319" s="4">
        <v>107018588.8654</v>
      </c>
      <c r="S319" s="4">
        <v>0</v>
      </c>
      <c r="T319" s="4">
        <v>4247964.8835000005</v>
      </c>
      <c r="U319" s="4">
        <v>4962247.9934</v>
      </c>
      <c r="V319" s="4">
        <v>4580366.3969999999</v>
      </c>
      <c r="W319" s="4">
        <v>2485445.3626999999</v>
      </c>
      <c r="X319" s="4">
        <v>38333828.386699997</v>
      </c>
      <c r="Y319" s="5">
        <f t="shared" si="37"/>
        <v>161628441.88870001</v>
      </c>
    </row>
    <row r="320" spans="1:25" ht="24.9" customHeight="1">
      <c r="A320" s="155"/>
      <c r="B320" s="152"/>
      <c r="C320" s="1">
        <v>12</v>
      </c>
      <c r="D320" s="4" t="s">
        <v>354</v>
      </c>
      <c r="E320" s="4">
        <v>103562564.3303</v>
      </c>
      <c r="F320" s="4">
        <v>0</v>
      </c>
      <c r="G320" s="4">
        <v>4110782.4462000001</v>
      </c>
      <c r="H320" s="4">
        <v>4801998.7226999998</v>
      </c>
      <c r="I320" s="4">
        <v>4432449.4901000001</v>
      </c>
      <c r="J320" s="4">
        <v>2405181.1745000002</v>
      </c>
      <c r="K320" s="4">
        <v>28365845.391399998</v>
      </c>
      <c r="L320" s="5">
        <f t="shared" si="36"/>
        <v>147678821.55520001</v>
      </c>
      <c r="M320" s="8"/>
      <c r="N320" s="160"/>
      <c r="O320" s="152"/>
      <c r="P320" s="9">
        <v>13</v>
      </c>
      <c r="Q320" s="4" t="s">
        <v>707</v>
      </c>
      <c r="R320" s="4">
        <v>127049666.2903</v>
      </c>
      <c r="S320" s="4">
        <v>0</v>
      </c>
      <c r="T320" s="4">
        <v>5043072.6716</v>
      </c>
      <c r="U320" s="4">
        <v>5891050.8753000004</v>
      </c>
      <c r="V320" s="4">
        <v>5437691.0440999996</v>
      </c>
      <c r="W320" s="4">
        <v>2950655.6502</v>
      </c>
      <c r="X320" s="4">
        <v>44632084.1787</v>
      </c>
      <c r="Y320" s="5">
        <f t="shared" si="37"/>
        <v>191004220.71019998</v>
      </c>
    </row>
    <row r="321" spans="1:25" ht="24.9" customHeight="1">
      <c r="A321" s="155"/>
      <c r="B321" s="152"/>
      <c r="C321" s="1">
        <v>13</v>
      </c>
      <c r="D321" s="4" t="s">
        <v>355</v>
      </c>
      <c r="E321" s="4">
        <v>93555739.2324</v>
      </c>
      <c r="F321" s="4">
        <v>0</v>
      </c>
      <c r="G321" s="4">
        <v>3713574.4278000002</v>
      </c>
      <c r="H321" s="4">
        <v>4338001.3154999996</v>
      </c>
      <c r="I321" s="4">
        <v>4004160.1068000002</v>
      </c>
      <c r="J321" s="4">
        <v>2172778.3994999998</v>
      </c>
      <c r="K321" s="4">
        <v>27472440.7216</v>
      </c>
      <c r="L321" s="5">
        <f t="shared" si="36"/>
        <v>135256694.20360002</v>
      </c>
      <c r="M321" s="8"/>
      <c r="N321" s="160"/>
      <c r="O321" s="152"/>
      <c r="P321" s="9">
        <v>14</v>
      </c>
      <c r="Q321" s="4" t="s">
        <v>708</v>
      </c>
      <c r="R321" s="4">
        <v>155586095.90509999</v>
      </c>
      <c r="S321" s="4">
        <v>0</v>
      </c>
      <c r="T321" s="4">
        <v>6175789.4472000003</v>
      </c>
      <c r="U321" s="4">
        <v>7214230.7275</v>
      </c>
      <c r="V321" s="4">
        <v>6659042.4436999997</v>
      </c>
      <c r="W321" s="4">
        <v>3613397.8654</v>
      </c>
      <c r="X321" s="4">
        <v>54913410.675300002</v>
      </c>
      <c r="Y321" s="5">
        <f t="shared" si="37"/>
        <v>234161967.06419995</v>
      </c>
    </row>
    <row r="322" spans="1:25" ht="24.9" customHeight="1">
      <c r="A322" s="155"/>
      <c r="B322" s="152"/>
      <c r="C322" s="1">
        <v>14</v>
      </c>
      <c r="D322" s="4" t="s">
        <v>356</v>
      </c>
      <c r="E322" s="4">
        <v>91044972.851799995</v>
      </c>
      <c r="F322" s="4">
        <v>0</v>
      </c>
      <c r="G322" s="4">
        <v>3613912.7940000002</v>
      </c>
      <c r="H322" s="4">
        <v>4221581.8638000004</v>
      </c>
      <c r="I322" s="4">
        <v>3896699.9909000001</v>
      </c>
      <c r="J322" s="4">
        <v>2114467.2899000002</v>
      </c>
      <c r="K322" s="4">
        <v>26469575.595800001</v>
      </c>
      <c r="L322" s="5">
        <f t="shared" si="36"/>
        <v>131361210.3862</v>
      </c>
      <c r="M322" s="8"/>
      <c r="N322" s="160"/>
      <c r="O322" s="152"/>
      <c r="P322" s="9">
        <v>15</v>
      </c>
      <c r="Q322" s="4" t="s">
        <v>709</v>
      </c>
      <c r="R322" s="4">
        <v>125611389.638</v>
      </c>
      <c r="S322" s="4">
        <v>0</v>
      </c>
      <c r="T322" s="4">
        <v>4985982.1346000005</v>
      </c>
      <c r="U322" s="4">
        <v>5824360.7282999996</v>
      </c>
      <c r="V322" s="4">
        <v>5376133.1958999997</v>
      </c>
      <c r="W322" s="4">
        <v>2917252.4996000002</v>
      </c>
      <c r="X322" s="4">
        <v>43955249.673500001</v>
      </c>
      <c r="Y322" s="5">
        <f t="shared" si="37"/>
        <v>188670367.86989999</v>
      </c>
    </row>
    <row r="323" spans="1:25" ht="24.9" customHeight="1">
      <c r="A323" s="155"/>
      <c r="B323" s="152"/>
      <c r="C323" s="1">
        <v>15</v>
      </c>
      <c r="D323" s="4" t="s">
        <v>357</v>
      </c>
      <c r="E323" s="4">
        <v>81106638.724900007</v>
      </c>
      <c r="F323" s="4">
        <v>0</v>
      </c>
      <c r="G323" s="4">
        <v>3219423.4364</v>
      </c>
      <c r="H323" s="4">
        <v>3760760.2522999998</v>
      </c>
      <c r="I323" s="4">
        <v>3471342.0025999998</v>
      </c>
      <c r="J323" s="4">
        <v>1883655.1784000001</v>
      </c>
      <c r="K323" s="4">
        <v>23557059.495099999</v>
      </c>
      <c r="L323" s="5">
        <f t="shared" si="36"/>
        <v>116998879.08969998</v>
      </c>
      <c r="M323" s="8"/>
      <c r="N323" s="160"/>
      <c r="O323" s="152"/>
      <c r="P323" s="9">
        <v>16</v>
      </c>
      <c r="Q323" s="4" t="s">
        <v>710</v>
      </c>
      <c r="R323" s="4">
        <v>126752905.8144</v>
      </c>
      <c r="S323" s="4">
        <v>0</v>
      </c>
      <c r="T323" s="4">
        <v>5031293.1471999995</v>
      </c>
      <c r="U323" s="4">
        <v>5877290.6577000003</v>
      </c>
      <c r="V323" s="4">
        <v>5424989.7767000003</v>
      </c>
      <c r="W323" s="4">
        <v>2943763.5583000001</v>
      </c>
      <c r="X323" s="4">
        <v>44016851.3178</v>
      </c>
      <c r="Y323" s="5">
        <f t="shared" si="37"/>
        <v>190047094.27209997</v>
      </c>
    </row>
    <row r="324" spans="1:25" ht="24.9" customHeight="1">
      <c r="A324" s="155"/>
      <c r="B324" s="152"/>
      <c r="C324" s="1">
        <v>16</v>
      </c>
      <c r="D324" s="4" t="s">
        <v>358</v>
      </c>
      <c r="E324" s="4">
        <v>87918537.088100001</v>
      </c>
      <c r="F324" s="4">
        <v>0</v>
      </c>
      <c r="G324" s="4">
        <v>3489812.9578999998</v>
      </c>
      <c r="H324" s="4">
        <v>4076614.9963000002</v>
      </c>
      <c r="I324" s="4">
        <v>3762889.3934999998</v>
      </c>
      <c r="J324" s="4">
        <v>2041857.612</v>
      </c>
      <c r="K324" s="4">
        <v>25845241.122099999</v>
      </c>
      <c r="L324" s="5">
        <f t="shared" si="36"/>
        <v>127134953.1699</v>
      </c>
      <c r="M324" s="8"/>
      <c r="N324" s="160"/>
      <c r="O324" s="152"/>
      <c r="P324" s="9">
        <v>17</v>
      </c>
      <c r="Q324" s="4" t="s">
        <v>711</v>
      </c>
      <c r="R324" s="4">
        <v>87084908.059200004</v>
      </c>
      <c r="S324" s="4">
        <v>0</v>
      </c>
      <c r="T324" s="4">
        <v>3456723.1285999999</v>
      </c>
      <c r="U324" s="4">
        <v>4037961.2071000002</v>
      </c>
      <c r="V324" s="4">
        <v>3727210.2985999999</v>
      </c>
      <c r="W324" s="4">
        <v>2022497.0558</v>
      </c>
      <c r="X324" s="4">
        <v>31399544.658100002</v>
      </c>
      <c r="Y324" s="5">
        <f t="shared" si="37"/>
        <v>131728844.40740001</v>
      </c>
    </row>
    <row r="325" spans="1:25" ht="24.9" customHeight="1">
      <c r="A325" s="155"/>
      <c r="B325" s="152"/>
      <c r="C325" s="1">
        <v>17</v>
      </c>
      <c r="D325" s="4" t="s">
        <v>359</v>
      </c>
      <c r="E325" s="4">
        <v>103213208.8788</v>
      </c>
      <c r="F325" s="4">
        <v>0</v>
      </c>
      <c r="G325" s="4">
        <v>4096915.2319999998</v>
      </c>
      <c r="H325" s="4">
        <v>4785799.7763</v>
      </c>
      <c r="I325" s="4">
        <v>4417497.1721000001</v>
      </c>
      <c r="J325" s="4">
        <v>2397067.5945000001</v>
      </c>
      <c r="K325" s="4">
        <v>27345741.449200001</v>
      </c>
      <c r="L325" s="5">
        <f t="shared" si="36"/>
        <v>146256230.1029</v>
      </c>
      <c r="M325" s="8"/>
      <c r="N325" s="160"/>
      <c r="O325" s="152"/>
      <c r="P325" s="9">
        <v>18</v>
      </c>
      <c r="Q325" s="4" t="s">
        <v>712</v>
      </c>
      <c r="R325" s="4">
        <v>107158351.3458</v>
      </c>
      <c r="S325" s="4">
        <v>0</v>
      </c>
      <c r="T325" s="4">
        <v>4253512.5750000002</v>
      </c>
      <c r="U325" s="4">
        <v>4968728.5131999999</v>
      </c>
      <c r="V325" s="4">
        <v>4586348.193</v>
      </c>
      <c r="W325" s="4">
        <v>2488691.2661000001</v>
      </c>
      <c r="X325" s="4">
        <v>40280729.670900002</v>
      </c>
      <c r="Y325" s="5">
        <f t="shared" si="37"/>
        <v>163736361.56400001</v>
      </c>
    </row>
    <row r="326" spans="1:25" ht="24.9" customHeight="1">
      <c r="A326" s="155"/>
      <c r="B326" s="152"/>
      <c r="C326" s="1">
        <v>18</v>
      </c>
      <c r="D326" s="4" t="s">
        <v>360</v>
      </c>
      <c r="E326" s="4">
        <v>111716153.4456</v>
      </c>
      <c r="F326" s="4">
        <v>0</v>
      </c>
      <c r="G326" s="4">
        <v>4434428.6519999998</v>
      </c>
      <c r="H326" s="4">
        <v>5180065.1096999999</v>
      </c>
      <c r="I326" s="4">
        <v>4781420.8789999997</v>
      </c>
      <c r="J326" s="4">
        <v>2594543.6065000002</v>
      </c>
      <c r="K326" s="4">
        <v>29728435.188000001</v>
      </c>
      <c r="L326" s="5">
        <f t="shared" si="36"/>
        <v>158435046.88079998</v>
      </c>
      <c r="M326" s="8"/>
      <c r="N326" s="160"/>
      <c r="O326" s="152"/>
      <c r="P326" s="9">
        <v>19</v>
      </c>
      <c r="Q326" s="4" t="s">
        <v>713</v>
      </c>
      <c r="R326" s="4">
        <v>84933559.008399993</v>
      </c>
      <c r="S326" s="4">
        <v>0</v>
      </c>
      <c r="T326" s="4">
        <v>3371328.1022000001</v>
      </c>
      <c r="U326" s="4">
        <v>3938207.2519</v>
      </c>
      <c r="V326" s="4">
        <v>3635133.1463000001</v>
      </c>
      <c r="W326" s="4">
        <v>1972533.2076999999</v>
      </c>
      <c r="X326" s="4">
        <v>32947602.419199999</v>
      </c>
      <c r="Y326" s="5">
        <f t="shared" si="37"/>
        <v>130798363.1357</v>
      </c>
    </row>
    <row r="327" spans="1:25" ht="24.9" customHeight="1">
      <c r="A327" s="155"/>
      <c r="B327" s="152"/>
      <c r="C327" s="1">
        <v>19</v>
      </c>
      <c r="D327" s="4" t="s">
        <v>361</v>
      </c>
      <c r="E327" s="4">
        <v>97879697.578899994</v>
      </c>
      <c r="F327" s="4">
        <v>0</v>
      </c>
      <c r="G327" s="4">
        <v>3885208.3785999999</v>
      </c>
      <c r="H327" s="4">
        <v>4538495.0226999996</v>
      </c>
      <c r="I327" s="4">
        <v>4189224.344</v>
      </c>
      <c r="J327" s="4">
        <v>2273199.8527000002</v>
      </c>
      <c r="K327" s="4">
        <v>26696513.160300002</v>
      </c>
      <c r="L327" s="5">
        <f t="shared" si="36"/>
        <v>139462338.33719999</v>
      </c>
      <c r="M327" s="8"/>
      <c r="N327" s="160"/>
      <c r="O327" s="152"/>
      <c r="P327" s="9">
        <v>20</v>
      </c>
      <c r="Q327" s="4" t="s">
        <v>714</v>
      </c>
      <c r="R327" s="4">
        <v>91870031.714599997</v>
      </c>
      <c r="S327" s="4">
        <v>0</v>
      </c>
      <c r="T327" s="4">
        <v>3646662.4416</v>
      </c>
      <c r="U327" s="4">
        <v>4259838.2707000002</v>
      </c>
      <c r="V327" s="4">
        <v>3932012.2851</v>
      </c>
      <c r="W327" s="4">
        <v>2133628.8089000001</v>
      </c>
      <c r="X327" s="4">
        <v>36030397.037699997</v>
      </c>
      <c r="Y327" s="5">
        <f t="shared" si="37"/>
        <v>141872570.55860001</v>
      </c>
    </row>
    <row r="328" spans="1:25" ht="24.9" customHeight="1">
      <c r="A328" s="155"/>
      <c r="B328" s="152"/>
      <c r="C328" s="1">
        <v>20</v>
      </c>
      <c r="D328" s="4" t="s">
        <v>362</v>
      </c>
      <c r="E328" s="4">
        <v>86955858.938600004</v>
      </c>
      <c r="F328" s="4">
        <v>0</v>
      </c>
      <c r="G328" s="4">
        <v>3451600.6902000001</v>
      </c>
      <c r="H328" s="4">
        <v>4031977.4452999998</v>
      </c>
      <c r="I328" s="4">
        <v>3721687.0314000002</v>
      </c>
      <c r="J328" s="4">
        <v>2019499.9639999999</v>
      </c>
      <c r="K328" s="4">
        <v>24708021.7249</v>
      </c>
      <c r="L328" s="5">
        <f t="shared" si="36"/>
        <v>124888645.79440001</v>
      </c>
      <c r="M328" s="8"/>
      <c r="N328" s="160"/>
      <c r="O328" s="152"/>
      <c r="P328" s="9">
        <v>21</v>
      </c>
      <c r="Q328" s="4" t="s">
        <v>715</v>
      </c>
      <c r="R328" s="4">
        <v>94885021.319900006</v>
      </c>
      <c r="S328" s="4">
        <v>0</v>
      </c>
      <c r="T328" s="4">
        <v>3766338.5661999998</v>
      </c>
      <c r="U328" s="4">
        <v>4399637.5922999997</v>
      </c>
      <c r="V328" s="4">
        <v>4061053.0173999998</v>
      </c>
      <c r="W328" s="4">
        <v>2203650.2137000002</v>
      </c>
      <c r="X328" s="4">
        <v>34293013.674999997</v>
      </c>
      <c r="Y328" s="5">
        <f t="shared" si="37"/>
        <v>143608714.3845</v>
      </c>
    </row>
    <row r="329" spans="1:25" ht="24.9" customHeight="1">
      <c r="A329" s="155"/>
      <c r="B329" s="152"/>
      <c r="C329" s="1">
        <v>21</v>
      </c>
      <c r="D329" s="4" t="s">
        <v>363</v>
      </c>
      <c r="E329" s="4">
        <v>95639496.062800005</v>
      </c>
      <c r="F329" s="4">
        <v>0</v>
      </c>
      <c r="G329" s="4">
        <v>3796286.4682</v>
      </c>
      <c r="H329" s="4">
        <v>4434621.1481999997</v>
      </c>
      <c r="I329" s="4">
        <v>4093344.3305000002</v>
      </c>
      <c r="J329" s="4">
        <v>2221172.4569999999</v>
      </c>
      <c r="K329" s="4">
        <v>27328201.254999999</v>
      </c>
      <c r="L329" s="5">
        <f t="shared" ref="L329:L392" si="43">E329+F329+G329+H329+I329+J329+K329</f>
        <v>137513121.72170001</v>
      </c>
      <c r="M329" s="8"/>
      <c r="N329" s="160"/>
      <c r="O329" s="152"/>
      <c r="P329" s="9">
        <v>22</v>
      </c>
      <c r="Q329" s="4" t="s">
        <v>716</v>
      </c>
      <c r="R329" s="4">
        <v>176213804.5661</v>
      </c>
      <c r="S329" s="4">
        <v>0</v>
      </c>
      <c r="T329" s="4">
        <v>6994579.7429</v>
      </c>
      <c r="U329" s="4">
        <v>8170698.2626999998</v>
      </c>
      <c r="V329" s="4">
        <v>7541902.7449000003</v>
      </c>
      <c r="W329" s="4">
        <v>4092464.5713</v>
      </c>
      <c r="X329" s="4">
        <v>59514004.712899998</v>
      </c>
      <c r="Y329" s="5">
        <f t="shared" ref="Y329:Y392" si="44">R329+S329+T329+U329+V329+W329+X329</f>
        <v>262527454.60079998</v>
      </c>
    </row>
    <row r="330" spans="1:25" ht="24.9" customHeight="1">
      <c r="A330" s="155"/>
      <c r="B330" s="152"/>
      <c r="C330" s="1">
        <v>22</v>
      </c>
      <c r="D330" s="4" t="s">
        <v>364</v>
      </c>
      <c r="E330" s="4">
        <v>93036486.590299994</v>
      </c>
      <c r="F330" s="4">
        <v>0</v>
      </c>
      <c r="G330" s="4">
        <v>3692963.3637999999</v>
      </c>
      <c r="H330" s="4">
        <v>4313924.5601000004</v>
      </c>
      <c r="I330" s="4">
        <v>3981936.2355</v>
      </c>
      <c r="J330" s="4">
        <v>2160719.0545999999</v>
      </c>
      <c r="K330" s="4">
        <v>25959101.695599999</v>
      </c>
      <c r="L330" s="5">
        <f t="shared" si="43"/>
        <v>133145131.4999</v>
      </c>
      <c r="M330" s="8"/>
      <c r="N330" s="161"/>
      <c r="O330" s="153"/>
      <c r="P330" s="9">
        <v>23</v>
      </c>
      <c r="Q330" s="4" t="s">
        <v>717</v>
      </c>
      <c r="R330" s="4">
        <v>104298515.52159999</v>
      </c>
      <c r="S330" s="4">
        <v>0</v>
      </c>
      <c r="T330" s="4">
        <v>4139995.0797000001</v>
      </c>
      <c r="U330" s="4">
        <v>4836123.3767999997</v>
      </c>
      <c r="V330" s="4">
        <v>4463948.0001999997</v>
      </c>
      <c r="W330" s="4">
        <v>2422273.2189000002</v>
      </c>
      <c r="X330" s="4">
        <v>33998266.081200004</v>
      </c>
      <c r="Y330" s="5">
        <f t="shared" si="44"/>
        <v>154159121.2784</v>
      </c>
    </row>
    <row r="331" spans="1:25" ht="24.9" customHeight="1">
      <c r="A331" s="155"/>
      <c r="B331" s="152"/>
      <c r="C331" s="1">
        <v>23</v>
      </c>
      <c r="D331" s="4" t="s">
        <v>365</v>
      </c>
      <c r="E331" s="4">
        <v>89990291.263400003</v>
      </c>
      <c r="F331" s="4">
        <v>0</v>
      </c>
      <c r="G331" s="4">
        <v>3572048.5684000002</v>
      </c>
      <c r="H331" s="4">
        <v>4172678.2886999999</v>
      </c>
      <c r="I331" s="4">
        <v>3851559.9068</v>
      </c>
      <c r="J331" s="4">
        <v>2089972.9147999999</v>
      </c>
      <c r="K331" s="4">
        <v>25465987.162900001</v>
      </c>
      <c r="L331" s="5">
        <f t="shared" si="43"/>
        <v>129142538.105</v>
      </c>
      <c r="M331" s="8"/>
      <c r="N331" s="15"/>
      <c r="O331" s="156" t="s">
        <v>844</v>
      </c>
      <c r="P331" s="157"/>
      <c r="Q331" s="158"/>
      <c r="R331" s="11">
        <f>SUM(R308:R330)</f>
        <v>2608832592.1131997</v>
      </c>
      <c r="S331" s="11">
        <f t="shared" ref="S331:X331" si="45">SUM(S308:S330)</f>
        <v>0</v>
      </c>
      <c r="T331" s="11">
        <f t="shared" si="45"/>
        <v>103554245.6294</v>
      </c>
      <c r="U331" s="11">
        <f t="shared" si="45"/>
        <v>120966594.98700003</v>
      </c>
      <c r="V331" s="11">
        <f t="shared" si="45"/>
        <v>111657322.96530001</v>
      </c>
      <c r="W331" s="11">
        <f t="shared" si="45"/>
        <v>60588641.065100007</v>
      </c>
      <c r="X331" s="11">
        <f t="shared" si="45"/>
        <v>931206618.80719995</v>
      </c>
      <c r="Y331" s="6">
        <f t="shared" si="44"/>
        <v>3936806015.5671997</v>
      </c>
    </row>
    <row r="332" spans="1:25" ht="24.9" customHeight="1">
      <c r="A332" s="155"/>
      <c r="B332" s="152"/>
      <c r="C332" s="1">
        <v>24</v>
      </c>
      <c r="D332" s="4" t="s">
        <v>366</v>
      </c>
      <c r="E332" s="4">
        <v>93093771.461700007</v>
      </c>
      <c r="F332" s="4">
        <v>0</v>
      </c>
      <c r="G332" s="4">
        <v>3695237.2129000002</v>
      </c>
      <c r="H332" s="4">
        <v>4316580.7504000003</v>
      </c>
      <c r="I332" s="4">
        <v>3984388.0123000001</v>
      </c>
      <c r="J332" s="4">
        <v>2162049.4629000002</v>
      </c>
      <c r="K332" s="4">
        <v>25807749.710299999</v>
      </c>
      <c r="L332" s="5">
        <f t="shared" si="43"/>
        <v>133059776.61050001</v>
      </c>
      <c r="M332" s="8"/>
      <c r="N332" s="159">
        <v>33</v>
      </c>
      <c r="O332" s="151" t="s">
        <v>57</v>
      </c>
      <c r="P332" s="9">
        <v>1</v>
      </c>
      <c r="Q332" s="4" t="s">
        <v>718</v>
      </c>
      <c r="R332" s="4">
        <v>97718638.779200003</v>
      </c>
      <c r="S332" s="4">
        <f>-1564740.79</f>
        <v>-1564740.79</v>
      </c>
      <c r="T332" s="4">
        <v>3878815.3572</v>
      </c>
      <c r="U332" s="4">
        <v>4531027.0332000004</v>
      </c>
      <c r="V332" s="4">
        <v>4182331.0713</v>
      </c>
      <c r="W332" s="4">
        <v>2269459.3544999999</v>
      </c>
      <c r="X332" s="4">
        <v>24568176.416200001</v>
      </c>
      <c r="Y332" s="5">
        <f t="shared" si="44"/>
        <v>135583707.2216</v>
      </c>
    </row>
    <row r="333" spans="1:25" ht="24.9" customHeight="1">
      <c r="A333" s="155"/>
      <c r="B333" s="152"/>
      <c r="C333" s="1">
        <v>25</v>
      </c>
      <c r="D333" s="4" t="s">
        <v>367</v>
      </c>
      <c r="E333" s="4">
        <v>93946312.793599993</v>
      </c>
      <c r="F333" s="4">
        <v>0</v>
      </c>
      <c r="G333" s="4">
        <v>3729077.7417000001</v>
      </c>
      <c r="H333" s="4">
        <v>4356111.4671</v>
      </c>
      <c r="I333" s="4">
        <v>4020876.5487000002</v>
      </c>
      <c r="J333" s="4">
        <v>2181849.2464999999</v>
      </c>
      <c r="K333" s="4">
        <v>26393688.638599999</v>
      </c>
      <c r="L333" s="5">
        <f t="shared" si="43"/>
        <v>134627916.43619999</v>
      </c>
      <c r="M333" s="8"/>
      <c r="N333" s="160"/>
      <c r="O333" s="152"/>
      <c r="P333" s="9">
        <v>2</v>
      </c>
      <c r="Q333" s="4" t="s">
        <v>719</v>
      </c>
      <c r="R333" s="4">
        <v>111236554.1881</v>
      </c>
      <c r="S333" s="4">
        <f t="shared" ref="S333:S354" si="46">-1564740.79</f>
        <v>-1564740.79</v>
      </c>
      <c r="T333" s="4">
        <v>4415391.5778999999</v>
      </c>
      <c r="U333" s="4">
        <v>5157827.0061999997</v>
      </c>
      <c r="V333" s="4">
        <v>4760894.1617000001</v>
      </c>
      <c r="W333" s="4">
        <v>2583405.1886999998</v>
      </c>
      <c r="X333" s="4">
        <v>28810311.5702</v>
      </c>
      <c r="Y333" s="5">
        <f t="shared" si="44"/>
        <v>155399642.90279999</v>
      </c>
    </row>
    <row r="334" spans="1:25" ht="24.9" customHeight="1">
      <c r="A334" s="155"/>
      <c r="B334" s="152"/>
      <c r="C334" s="1">
        <v>26</v>
      </c>
      <c r="D334" s="4" t="s">
        <v>368</v>
      </c>
      <c r="E334" s="4">
        <v>99942907.4947</v>
      </c>
      <c r="F334" s="4">
        <v>0</v>
      </c>
      <c r="G334" s="4">
        <v>3967104.8357000002</v>
      </c>
      <c r="H334" s="4">
        <v>4634162.1342000002</v>
      </c>
      <c r="I334" s="4">
        <v>4277529.1653000005</v>
      </c>
      <c r="J334" s="4">
        <v>2321116.7200000002</v>
      </c>
      <c r="K334" s="4">
        <v>29297886.708999999</v>
      </c>
      <c r="L334" s="5">
        <f t="shared" si="43"/>
        <v>144440707.0589</v>
      </c>
      <c r="M334" s="8"/>
      <c r="N334" s="160"/>
      <c r="O334" s="152"/>
      <c r="P334" s="9">
        <v>3</v>
      </c>
      <c r="Q334" s="4" t="s">
        <v>878</v>
      </c>
      <c r="R334" s="4">
        <v>119875877.9376</v>
      </c>
      <c r="S334" s="4">
        <f t="shared" si="46"/>
        <v>-1564740.79</v>
      </c>
      <c r="T334" s="4">
        <v>4758318.3936000001</v>
      </c>
      <c r="U334" s="4">
        <v>5558415.9823000003</v>
      </c>
      <c r="V334" s="4">
        <v>5130654.8603999997</v>
      </c>
      <c r="W334" s="4">
        <v>2784048.5290999999</v>
      </c>
      <c r="X334" s="4">
        <v>29963986.201200001</v>
      </c>
      <c r="Y334" s="5">
        <f t="shared" si="44"/>
        <v>166506561.1142</v>
      </c>
    </row>
    <row r="335" spans="1:25" ht="24.9" customHeight="1">
      <c r="A335" s="155"/>
      <c r="B335" s="153"/>
      <c r="C335" s="1">
        <v>27</v>
      </c>
      <c r="D335" s="4" t="s">
        <v>369</v>
      </c>
      <c r="E335" s="4">
        <v>89407390.8037</v>
      </c>
      <c r="F335" s="4">
        <v>0</v>
      </c>
      <c r="G335" s="4">
        <v>3548911.0863000001</v>
      </c>
      <c r="H335" s="4">
        <v>4145650.3054</v>
      </c>
      <c r="I335" s="4">
        <v>3826611.9262000001</v>
      </c>
      <c r="J335" s="4">
        <v>2076435.3858</v>
      </c>
      <c r="K335" s="4">
        <v>24709106.685400002</v>
      </c>
      <c r="L335" s="5">
        <f t="shared" si="43"/>
        <v>127714106.19280002</v>
      </c>
      <c r="M335" s="8"/>
      <c r="N335" s="160"/>
      <c r="O335" s="152"/>
      <c r="P335" s="9">
        <v>4</v>
      </c>
      <c r="Q335" s="4" t="s">
        <v>720</v>
      </c>
      <c r="R335" s="4">
        <v>130156710.7023</v>
      </c>
      <c r="S335" s="4">
        <f t="shared" si="46"/>
        <v>-1564740.79</v>
      </c>
      <c r="T335" s="4">
        <v>5166402.7929999996</v>
      </c>
      <c r="U335" s="4">
        <v>6035118.6028000005</v>
      </c>
      <c r="V335" s="4">
        <v>5570671.6969999997</v>
      </c>
      <c r="W335" s="4">
        <v>3022814.9750999999</v>
      </c>
      <c r="X335" s="4">
        <v>33202050.717799999</v>
      </c>
      <c r="Y335" s="5">
        <f t="shared" si="44"/>
        <v>181589028.69799998</v>
      </c>
    </row>
    <row r="336" spans="1:25" ht="24.9" customHeight="1">
      <c r="A336" s="1"/>
      <c r="B336" s="156" t="s">
        <v>828</v>
      </c>
      <c r="C336" s="157"/>
      <c r="D336" s="158"/>
      <c r="E336" s="11">
        <f>SUM(E309:E335)</f>
        <v>2642163467.9115</v>
      </c>
      <c r="F336" s="11">
        <f t="shared" ref="F336:K336" si="47">SUM(F309:F335)</f>
        <v>0</v>
      </c>
      <c r="G336" s="11">
        <f t="shared" si="47"/>
        <v>104877271.764</v>
      </c>
      <c r="H336" s="11">
        <f t="shared" si="47"/>
        <v>122512084.1706</v>
      </c>
      <c r="I336" s="11">
        <f t="shared" si="47"/>
        <v>113083875.35319997</v>
      </c>
      <c r="J336" s="11">
        <f t="shared" si="47"/>
        <v>61362731.544000007</v>
      </c>
      <c r="K336" s="11">
        <f t="shared" si="47"/>
        <v>742776304.8046</v>
      </c>
      <c r="L336" s="6">
        <f t="shared" si="43"/>
        <v>3786775735.5479002</v>
      </c>
      <c r="M336" s="8"/>
      <c r="N336" s="160"/>
      <c r="O336" s="152"/>
      <c r="P336" s="9">
        <v>5</v>
      </c>
      <c r="Q336" s="4" t="s">
        <v>721</v>
      </c>
      <c r="R336" s="4">
        <v>122439057.5134</v>
      </c>
      <c r="S336" s="4">
        <f t="shared" si="46"/>
        <v>-1564740.79</v>
      </c>
      <c r="T336" s="4">
        <v>4860060.5016999999</v>
      </c>
      <c r="U336" s="4">
        <v>5677265.7339000003</v>
      </c>
      <c r="V336" s="4">
        <v>5240358.2467</v>
      </c>
      <c r="W336" s="4">
        <v>2843576.9049999998</v>
      </c>
      <c r="X336" s="4">
        <v>29225610.327100001</v>
      </c>
      <c r="Y336" s="5">
        <f t="shared" si="44"/>
        <v>168721188.43779999</v>
      </c>
    </row>
    <row r="337" spans="1:25" ht="24.9" customHeight="1">
      <c r="A337" s="155">
        <v>17</v>
      </c>
      <c r="B337" s="151" t="s">
        <v>41</v>
      </c>
      <c r="C337" s="1">
        <v>1</v>
      </c>
      <c r="D337" s="4" t="s">
        <v>370</v>
      </c>
      <c r="E337" s="4">
        <v>93366187.063700005</v>
      </c>
      <c r="F337" s="4">
        <v>0</v>
      </c>
      <c r="G337" s="4">
        <v>3706050.3988999999</v>
      </c>
      <c r="H337" s="4">
        <v>4329212.1426999997</v>
      </c>
      <c r="I337" s="4">
        <v>3996047.3256999999</v>
      </c>
      <c r="J337" s="4">
        <v>2168376.159</v>
      </c>
      <c r="K337" s="4">
        <v>27149016.3123</v>
      </c>
      <c r="L337" s="5">
        <f t="shared" si="43"/>
        <v>134714889.4023</v>
      </c>
      <c r="M337" s="8"/>
      <c r="N337" s="160"/>
      <c r="O337" s="152"/>
      <c r="P337" s="9">
        <v>6</v>
      </c>
      <c r="Q337" s="4" t="s">
        <v>722</v>
      </c>
      <c r="R337" s="4">
        <v>110943645.0808</v>
      </c>
      <c r="S337" s="4">
        <f t="shared" si="46"/>
        <v>-1564740.79</v>
      </c>
      <c r="T337" s="4">
        <v>4403764.9286000002</v>
      </c>
      <c r="U337" s="4">
        <v>5144245.3691999996</v>
      </c>
      <c r="V337" s="4">
        <v>4748357.7318000002</v>
      </c>
      <c r="W337" s="4">
        <v>2576602.5427000001</v>
      </c>
      <c r="X337" s="4">
        <v>23996583.076299999</v>
      </c>
      <c r="Y337" s="5">
        <f t="shared" si="44"/>
        <v>150248457.93939999</v>
      </c>
    </row>
    <row r="338" spans="1:25" ht="24.9" customHeight="1">
      <c r="A338" s="155"/>
      <c r="B338" s="152"/>
      <c r="C338" s="1">
        <v>2</v>
      </c>
      <c r="D338" s="4" t="s">
        <v>371</v>
      </c>
      <c r="E338" s="4">
        <v>110425238.31209999</v>
      </c>
      <c r="F338" s="4">
        <v>0</v>
      </c>
      <c r="G338" s="4">
        <v>4383187.4403999997</v>
      </c>
      <c r="H338" s="4">
        <v>5120207.8353000004</v>
      </c>
      <c r="I338" s="4">
        <v>4726170.0636</v>
      </c>
      <c r="J338" s="4">
        <v>2564562.8426999999</v>
      </c>
      <c r="K338" s="4">
        <v>31735988.068399999</v>
      </c>
      <c r="L338" s="5">
        <f t="shared" si="43"/>
        <v>158955354.5625</v>
      </c>
      <c r="M338" s="8"/>
      <c r="N338" s="160"/>
      <c r="O338" s="152"/>
      <c r="P338" s="9">
        <v>7</v>
      </c>
      <c r="Q338" s="4" t="s">
        <v>723</v>
      </c>
      <c r="R338" s="4">
        <v>126713473.60950001</v>
      </c>
      <c r="S338" s="4">
        <f t="shared" si="46"/>
        <v>-1564740.79</v>
      </c>
      <c r="T338" s="4">
        <v>5029727.9367000004</v>
      </c>
      <c r="U338" s="4">
        <v>5875462.2615</v>
      </c>
      <c r="V338" s="4">
        <v>5423302.0891000004</v>
      </c>
      <c r="W338" s="4">
        <v>2942847.7678999999</v>
      </c>
      <c r="X338" s="4">
        <v>32182850.909299999</v>
      </c>
      <c r="Y338" s="5">
        <f t="shared" si="44"/>
        <v>176602923.78399998</v>
      </c>
    </row>
    <row r="339" spans="1:25" ht="24.9" customHeight="1">
      <c r="A339" s="155"/>
      <c r="B339" s="152"/>
      <c r="C339" s="1">
        <v>3</v>
      </c>
      <c r="D339" s="4" t="s">
        <v>372</v>
      </c>
      <c r="E339" s="4">
        <v>137040732.2696</v>
      </c>
      <c r="F339" s="4">
        <v>0</v>
      </c>
      <c r="G339" s="4">
        <v>5439655.1520999996</v>
      </c>
      <c r="H339" s="4">
        <v>6354317.5623000003</v>
      </c>
      <c r="I339" s="4">
        <v>5865305.9413000001</v>
      </c>
      <c r="J339" s="4">
        <v>3182692.4287999999</v>
      </c>
      <c r="K339" s="4">
        <v>38081319.089699998</v>
      </c>
      <c r="L339" s="5">
        <f t="shared" si="43"/>
        <v>195964022.44379997</v>
      </c>
      <c r="M339" s="8"/>
      <c r="N339" s="160"/>
      <c r="O339" s="152"/>
      <c r="P339" s="9">
        <v>8</v>
      </c>
      <c r="Q339" s="4" t="s">
        <v>724</v>
      </c>
      <c r="R339" s="4">
        <v>108125965.5607</v>
      </c>
      <c r="S339" s="4">
        <f t="shared" si="46"/>
        <v>-1564740.79</v>
      </c>
      <c r="T339" s="4">
        <v>4291920.7735000001</v>
      </c>
      <c r="U339" s="4">
        <v>5013594.9402000001</v>
      </c>
      <c r="V339" s="4">
        <v>4627761.8173000002</v>
      </c>
      <c r="W339" s="4">
        <v>2511163.5515000001</v>
      </c>
      <c r="X339" s="4">
        <v>27308424.9047</v>
      </c>
      <c r="Y339" s="5">
        <f t="shared" si="44"/>
        <v>150314090.7579</v>
      </c>
    </row>
    <row r="340" spans="1:25" ht="24.9" customHeight="1">
      <c r="A340" s="155"/>
      <c r="B340" s="152"/>
      <c r="C340" s="1">
        <v>4</v>
      </c>
      <c r="D340" s="4" t="s">
        <v>373</v>
      </c>
      <c r="E340" s="4">
        <v>103655294.1292</v>
      </c>
      <c r="F340" s="4">
        <v>0</v>
      </c>
      <c r="G340" s="4">
        <v>4114463.236</v>
      </c>
      <c r="H340" s="4">
        <v>4806298.4267999995</v>
      </c>
      <c r="I340" s="4">
        <v>4436418.3000999996</v>
      </c>
      <c r="J340" s="4">
        <v>2407334.7708999999</v>
      </c>
      <c r="K340" s="4">
        <v>27771542.518599998</v>
      </c>
      <c r="L340" s="5">
        <f t="shared" si="43"/>
        <v>147191351.38159999</v>
      </c>
      <c r="M340" s="8"/>
      <c r="N340" s="160"/>
      <c r="O340" s="152"/>
      <c r="P340" s="9">
        <v>9</v>
      </c>
      <c r="Q340" s="4" t="s">
        <v>725</v>
      </c>
      <c r="R340" s="4">
        <v>122390539.2334</v>
      </c>
      <c r="S340" s="4">
        <f t="shared" si="46"/>
        <v>-1564740.79</v>
      </c>
      <c r="T340" s="4">
        <v>4858134.6310999999</v>
      </c>
      <c r="U340" s="4">
        <v>5675016.0338000003</v>
      </c>
      <c r="V340" s="4">
        <v>5238281.6776000001</v>
      </c>
      <c r="W340" s="4">
        <v>2842450.0957999998</v>
      </c>
      <c r="X340" s="4">
        <v>27044056.204</v>
      </c>
      <c r="Y340" s="5">
        <f t="shared" si="44"/>
        <v>166483737.08570001</v>
      </c>
    </row>
    <row r="341" spans="1:25" ht="24.9" customHeight="1">
      <c r="A341" s="155"/>
      <c r="B341" s="152"/>
      <c r="C341" s="1">
        <v>5</v>
      </c>
      <c r="D341" s="4" t="s">
        <v>374</v>
      </c>
      <c r="E341" s="4">
        <v>88945284.596000001</v>
      </c>
      <c r="F341" s="4">
        <v>0</v>
      </c>
      <c r="G341" s="4">
        <v>3530568.3761999998</v>
      </c>
      <c r="H341" s="4">
        <v>4124223.3213</v>
      </c>
      <c r="I341" s="4">
        <v>3806833.9065999999</v>
      </c>
      <c r="J341" s="4">
        <v>2065703.2341</v>
      </c>
      <c r="K341" s="4">
        <v>24038374.375100002</v>
      </c>
      <c r="L341" s="5">
        <f t="shared" si="43"/>
        <v>126510987.80930001</v>
      </c>
      <c r="M341" s="8"/>
      <c r="N341" s="160"/>
      <c r="O341" s="152"/>
      <c r="P341" s="9">
        <v>10</v>
      </c>
      <c r="Q341" s="4" t="s">
        <v>726</v>
      </c>
      <c r="R341" s="4">
        <v>110501617.5625</v>
      </c>
      <c r="S341" s="4">
        <f t="shared" si="46"/>
        <v>-1564740.79</v>
      </c>
      <c r="T341" s="4">
        <v>4386219.2163000004</v>
      </c>
      <c r="U341" s="4">
        <v>5123749.3956000004</v>
      </c>
      <c r="V341" s="4">
        <v>4729439.0745999999</v>
      </c>
      <c r="W341" s="4">
        <v>2566336.7069999999</v>
      </c>
      <c r="X341" s="4">
        <v>25751446.3576</v>
      </c>
      <c r="Y341" s="5">
        <f t="shared" si="44"/>
        <v>151494067.52359998</v>
      </c>
    </row>
    <row r="342" spans="1:25" ht="24.9" customHeight="1">
      <c r="A342" s="155"/>
      <c r="B342" s="152"/>
      <c r="C342" s="1">
        <v>6</v>
      </c>
      <c r="D342" s="4" t="s">
        <v>375</v>
      </c>
      <c r="E342" s="4">
        <v>87252962.190899998</v>
      </c>
      <c r="F342" s="4">
        <v>0</v>
      </c>
      <c r="G342" s="4">
        <v>3463393.8206000002</v>
      </c>
      <c r="H342" s="4">
        <v>4045753.5569000002</v>
      </c>
      <c r="I342" s="4">
        <v>3734402.9695000001</v>
      </c>
      <c r="J342" s="4">
        <v>2026400.0166</v>
      </c>
      <c r="K342" s="4">
        <v>25061672.923099998</v>
      </c>
      <c r="L342" s="5">
        <f t="shared" si="43"/>
        <v>125584585.47759999</v>
      </c>
      <c r="M342" s="8"/>
      <c r="N342" s="160"/>
      <c r="O342" s="152"/>
      <c r="P342" s="9">
        <v>11</v>
      </c>
      <c r="Q342" s="4" t="s">
        <v>727</v>
      </c>
      <c r="R342" s="4">
        <v>102468936.50929999</v>
      </c>
      <c r="S342" s="4">
        <f t="shared" si="46"/>
        <v>-1564740.79</v>
      </c>
      <c r="T342" s="4">
        <v>4067372.3001000001</v>
      </c>
      <c r="U342" s="4">
        <v>4751289.2851</v>
      </c>
      <c r="V342" s="4">
        <v>4385642.5177999996</v>
      </c>
      <c r="W342" s="4">
        <v>2379782.2954000002</v>
      </c>
      <c r="X342" s="4">
        <v>26308453.006700002</v>
      </c>
      <c r="Y342" s="5">
        <f t="shared" si="44"/>
        <v>142796735.12439999</v>
      </c>
    </row>
    <row r="343" spans="1:25" ht="24.9" customHeight="1">
      <c r="A343" s="155"/>
      <c r="B343" s="152"/>
      <c r="C343" s="1">
        <v>7</v>
      </c>
      <c r="D343" s="4" t="s">
        <v>376</v>
      </c>
      <c r="E343" s="4">
        <v>122479204.6761</v>
      </c>
      <c r="F343" s="4">
        <v>0</v>
      </c>
      <c r="G343" s="4">
        <v>4861654.0915000001</v>
      </c>
      <c r="H343" s="4">
        <v>5679127.2813999997</v>
      </c>
      <c r="I343" s="4">
        <v>5242076.5343000004</v>
      </c>
      <c r="J343" s="4">
        <v>2844509.2999</v>
      </c>
      <c r="K343" s="4">
        <v>34028991.741899997</v>
      </c>
      <c r="L343" s="5">
        <f t="shared" si="43"/>
        <v>175135563.62509999</v>
      </c>
      <c r="M343" s="8"/>
      <c r="N343" s="160"/>
      <c r="O343" s="152"/>
      <c r="P343" s="9">
        <v>12</v>
      </c>
      <c r="Q343" s="4" t="s">
        <v>728</v>
      </c>
      <c r="R343" s="4">
        <v>122001736.2316</v>
      </c>
      <c r="S343" s="4">
        <f t="shared" si="46"/>
        <v>-1564740.79</v>
      </c>
      <c r="T343" s="4">
        <v>4842701.5972999996</v>
      </c>
      <c r="U343" s="4">
        <v>5656987.9796000002</v>
      </c>
      <c r="V343" s="4">
        <v>5221641.0152000003</v>
      </c>
      <c r="W343" s="4">
        <v>2833420.3689999999</v>
      </c>
      <c r="X343" s="4">
        <v>27228620.034699999</v>
      </c>
      <c r="Y343" s="5">
        <f t="shared" si="44"/>
        <v>166220366.43739998</v>
      </c>
    </row>
    <row r="344" spans="1:25" ht="24.9" customHeight="1">
      <c r="A344" s="155"/>
      <c r="B344" s="152"/>
      <c r="C344" s="1">
        <v>8</v>
      </c>
      <c r="D344" s="4" t="s">
        <v>377</v>
      </c>
      <c r="E344" s="4">
        <v>102793000.0687</v>
      </c>
      <c r="F344" s="4">
        <v>0</v>
      </c>
      <c r="G344" s="4">
        <v>4080235.5852000001</v>
      </c>
      <c r="H344" s="4">
        <v>4766315.4946999997</v>
      </c>
      <c r="I344" s="4">
        <v>4399512.3497000001</v>
      </c>
      <c r="J344" s="4">
        <v>2387308.4857999999</v>
      </c>
      <c r="K344" s="4">
        <v>28368511.8783</v>
      </c>
      <c r="L344" s="5">
        <f t="shared" si="43"/>
        <v>146794883.8624</v>
      </c>
      <c r="M344" s="8"/>
      <c r="N344" s="160"/>
      <c r="O344" s="152"/>
      <c r="P344" s="9">
        <v>13</v>
      </c>
      <c r="Q344" s="4" t="s">
        <v>729</v>
      </c>
      <c r="R344" s="4">
        <v>128004440.4692</v>
      </c>
      <c r="S344" s="4">
        <f t="shared" si="46"/>
        <v>-1564740.79</v>
      </c>
      <c r="T344" s="4">
        <v>5080971.2015000004</v>
      </c>
      <c r="U344" s="4">
        <v>5935321.9342999998</v>
      </c>
      <c r="V344" s="4">
        <v>5478555.1184</v>
      </c>
      <c r="W344" s="4">
        <v>2972829.733</v>
      </c>
      <c r="X344" s="4">
        <v>30750763.367199998</v>
      </c>
      <c r="Y344" s="5">
        <f t="shared" si="44"/>
        <v>176658141.0336</v>
      </c>
    </row>
    <row r="345" spans="1:25" ht="24.9" customHeight="1">
      <c r="A345" s="155"/>
      <c r="B345" s="152"/>
      <c r="C345" s="1">
        <v>9</v>
      </c>
      <c r="D345" s="4" t="s">
        <v>378</v>
      </c>
      <c r="E345" s="4">
        <v>90039846.266399994</v>
      </c>
      <c r="F345" s="4">
        <v>0</v>
      </c>
      <c r="G345" s="4">
        <v>3574015.5902999998</v>
      </c>
      <c r="H345" s="4">
        <v>4174976.0597999999</v>
      </c>
      <c r="I345" s="4">
        <v>3853680.8473999999</v>
      </c>
      <c r="J345" s="4">
        <v>2091123.8012999999</v>
      </c>
      <c r="K345" s="4">
        <v>25651770.866500001</v>
      </c>
      <c r="L345" s="5">
        <f t="shared" si="43"/>
        <v>129385413.43169999</v>
      </c>
      <c r="M345" s="8"/>
      <c r="N345" s="160"/>
      <c r="O345" s="152"/>
      <c r="P345" s="9">
        <v>14</v>
      </c>
      <c r="Q345" s="4" t="s">
        <v>730</v>
      </c>
      <c r="R345" s="4">
        <v>115338782.11</v>
      </c>
      <c r="S345" s="4">
        <f t="shared" si="46"/>
        <v>-1564740.79</v>
      </c>
      <c r="T345" s="4">
        <v>4578224.2253999999</v>
      </c>
      <c r="U345" s="4">
        <v>5348039.4962999998</v>
      </c>
      <c r="V345" s="4">
        <v>4936468.3971999995</v>
      </c>
      <c r="W345" s="4">
        <v>2678677.08</v>
      </c>
      <c r="X345" s="4">
        <v>27665497.4498</v>
      </c>
      <c r="Y345" s="5">
        <f t="shared" si="44"/>
        <v>158980947.96869999</v>
      </c>
    </row>
    <row r="346" spans="1:25" ht="24.9" customHeight="1">
      <c r="A346" s="155"/>
      <c r="B346" s="152"/>
      <c r="C346" s="1">
        <v>10</v>
      </c>
      <c r="D346" s="4" t="s">
        <v>379</v>
      </c>
      <c r="E346" s="4">
        <v>95122196.523000002</v>
      </c>
      <c r="F346" s="4">
        <v>0</v>
      </c>
      <c r="G346" s="4">
        <v>3775752.93</v>
      </c>
      <c r="H346" s="4">
        <v>4410634.9544000002</v>
      </c>
      <c r="I346" s="4">
        <v>4071204.0514000002</v>
      </c>
      <c r="J346" s="4">
        <v>2209158.4717999999</v>
      </c>
      <c r="K346" s="4">
        <v>26125356.110800002</v>
      </c>
      <c r="L346" s="5">
        <f t="shared" si="43"/>
        <v>135714303.04140002</v>
      </c>
      <c r="M346" s="8"/>
      <c r="N346" s="160"/>
      <c r="O346" s="152"/>
      <c r="P346" s="9">
        <v>15</v>
      </c>
      <c r="Q346" s="4" t="s">
        <v>731</v>
      </c>
      <c r="R346" s="4">
        <v>103278813.7947</v>
      </c>
      <c r="S346" s="4">
        <f t="shared" si="46"/>
        <v>-1564740.79</v>
      </c>
      <c r="T346" s="4">
        <v>4099519.3346000002</v>
      </c>
      <c r="U346" s="4">
        <v>4788841.7511999998</v>
      </c>
      <c r="V346" s="4">
        <v>4420305.0445999997</v>
      </c>
      <c r="W346" s="4">
        <v>2398591.2310000001</v>
      </c>
      <c r="X346" s="4">
        <v>24529057.563700002</v>
      </c>
      <c r="Y346" s="5">
        <f t="shared" si="44"/>
        <v>141950387.9298</v>
      </c>
    </row>
    <row r="347" spans="1:25" ht="24.9" customHeight="1">
      <c r="A347" s="155"/>
      <c r="B347" s="152"/>
      <c r="C347" s="1">
        <v>11</v>
      </c>
      <c r="D347" s="4" t="s">
        <v>380</v>
      </c>
      <c r="E347" s="4">
        <v>132320494.58</v>
      </c>
      <c r="F347" s="4">
        <v>0</v>
      </c>
      <c r="G347" s="4">
        <v>5252291.4038000004</v>
      </c>
      <c r="H347" s="4">
        <v>6135449.1371999998</v>
      </c>
      <c r="I347" s="4">
        <v>5663281.0564000001</v>
      </c>
      <c r="J347" s="4">
        <v>3073067.6150000002</v>
      </c>
      <c r="K347" s="4">
        <v>35622617.842500001</v>
      </c>
      <c r="L347" s="5">
        <f t="shared" si="43"/>
        <v>188067201.6349</v>
      </c>
      <c r="M347" s="8"/>
      <c r="N347" s="160"/>
      <c r="O347" s="152"/>
      <c r="P347" s="9">
        <v>16</v>
      </c>
      <c r="Q347" s="4" t="s">
        <v>732</v>
      </c>
      <c r="R347" s="4">
        <v>114767331.4444</v>
      </c>
      <c r="S347" s="4">
        <f t="shared" si="46"/>
        <v>-1564740.79</v>
      </c>
      <c r="T347" s="4">
        <v>4555541.2280999999</v>
      </c>
      <c r="U347" s="4">
        <v>5321542.4181000004</v>
      </c>
      <c r="V347" s="4">
        <v>4912010.4645999996</v>
      </c>
      <c r="W347" s="4">
        <v>2665405.466</v>
      </c>
      <c r="X347" s="4">
        <v>32272540.974599998</v>
      </c>
      <c r="Y347" s="5">
        <f t="shared" si="44"/>
        <v>162929631.2058</v>
      </c>
    </row>
    <row r="348" spans="1:25" ht="24.9" customHeight="1">
      <c r="A348" s="155"/>
      <c r="B348" s="152"/>
      <c r="C348" s="1">
        <v>12</v>
      </c>
      <c r="D348" s="4" t="s">
        <v>381</v>
      </c>
      <c r="E348" s="4">
        <v>97832950.1162</v>
      </c>
      <c r="F348" s="4">
        <v>0</v>
      </c>
      <c r="G348" s="4">
        <v>3883352.7982999999</v>
      </c>
      <c r="H348" s="4">
        <v>4536327.432</v>
      </c>
      <c r="I348" s="4">
        <v>4187223.5654000002</v>
      </c>
      <c r="J348" s="4">
        <v>2272114.1697</v>
      </c>
      <c r="K348" s="4">
        <v>26697913.859900001</v>
      </c>
      <c r="L348" s="5">
        <f t="shared" si="43"/>
        <v>139409881.94150001</v>
      </c>
      <c r="M348" s="8"/>
      <c r="N348" s="160"/>
      <c r="O348" s="152"/>
      <c r="P348" s="9">
        <v>17</v>
      </c>
      <c r="Q348" s="4" t="s">
        <v>733</v>
      </c>
      <c r="R348" s="4">
        <v>113840183.7335</v>
      </c>
      <c r="S348" s="4">
        <f t="shared" si="46"/>
        <v>-1564740.79</v>
      </c>
      <c r="T348" s="4">
        <v>4518739.2953000003</v>
      </c>
      <c r="U348" s="4">
        <v>5278552.3458000002</v>
      </c>
      <c r="V348" s="4">
        <v>4872328.7955999998</v>
      </c>
      <c r="W348" s="4">
        <v>2643872.9920000001</v>
      </c>
      <c r="X348" s="4">
        <v>29986167.615200002</v>
      </c>
      <c r="Y348" s="5">
        <f t="shared" si="44"/>
        <v>159575103.9874</v>
      </c>
    </row>
    <row r="349" spans="1:25" ht="24.9" customHeight="1">
      <c r="A349" s="155"/>
      <c r="B349" s="152"/>
      <c r="C349" s="1">
        <v>13</v>
      </c>
      <c r="D349" s="4" t="s">
        <v>382</v>
      </c>
      <c r="E349" s="4">
        <v>82586956.920399994</v>
      </c>
      <c r="F349" s="4">
        <v>0</v>
      </c>
      <c r="G349" s="4">
        <v>3278182.7582999999</v>
      </c>
      <c r="H349" s="4">
        <v>3829399.7856000001</v>
      </c>
      <c r="I349" s="4">
        <v>3534699.2174</v>
      </c>
      <c r="J349" s="4">
        <v>1918034.7197</v>
      </c>
      <c r="K349" s="4">
        <v>25559368.399999999</v>
      </c>
      <c r="L349" s="5">
        <f t="shared" si="43"/>
        <v>120706641.80140001</v>
      </c>
      <c r="M349" s="8"/>
      <c r="N349" s="160"/>
      <c r="O349" s="152"/>
      <c r="P349" s="9">
        <v>18</v>
      </c>
      <c r="Q349" s="4" t="s">
        <v>734</v>
      </c>
      <c r="R349" s="4">
        <v>127468733.4214</v>
      </c>
      <c r="S349" s="4">
        <f t="shared" si="46"/>
        <v>-1564740.79</v>
      </c>
      <c r="T349" s="4">
        <v>5059707.0010000002</v>
      </c>
      <c r="U349" s="4">
        <v>5910482.2194999997</v>
      </c>
      <c r="V349" s="4">
        <v>5455627.0028999997</v>
      </c>
      <c r="W349" s="4">
        <v>2960388.2439999999</v>
      </c>
      <c r="X349" s="4">
        <v>31795459.746599998</v>
      </c>
      <c r="Y349" s="5">
        <f t="shared" si="44"/>
        <v>177085656.84539998</v>
      </c>
    </row>
    <row r="350" spans="1:25" ht="24.9" customHeight="1">
      <c r="A350" s="155"/>
      <c r="B350" s="152"/>
      <c r="C350" s="1">
        <v>14</v>
      </c>
      <c r="D350" s="4" t="s">
        <v>383</v>
      </c>
      <c r="E350" s="4">
        <v>113513136.90000001</v>
      </c>
      <c r="F350" s="4">
        <v>0</v>
      </c>
      <c r="G350" s="4">
        <v>4505757.5930000003</v>
      </c>
      <c r="H350" s="4">
        <v>5263387.8075000001</v>
      </c>
      <c r="I350" s="4">
        <v>4858331.2803999996</v>
      </c>
      <c r="J350" s="4">
        <v>2636277.5169000002</v>
      </c>
      <c r="K350" s="4">
        <v>33001353.352000002</v>
      </c>
      <c r="L350" s="5">
        <f t="shared" si="43"/>
        <v>163778244.44980001</v>
      </c>
      <c r="M350" s="8"/>
      <c r="N350" s="160"/>
      <c r="O350" s="152"/>
      <c r="P350" s="9">
        <v>19</v>
      </c>
      <c r="Q350" s="4" t="s">
        <v>735</v>
      </c>
      <c r="R350" s="4">
        <v>117521035.2113</v>
      </c>
      <c r="S350" s="4">
        <f t="shared" si="46"/>
        <v>-1564740.79</v>
      </c>
      <c r="T350" s="4">
        <v>4664845.9482000005</v>
      </c>
      <c r="U350" s="4">
        <v>5449226.4133000001</v>
      </c>
      <c r="V350" s="4">
        <v>5029868.2342999997</v>
      </c>
      <c r="W350" s="4">
        <v>2729358.6570000001</v>
      </c>
      <c r="X350" s="4">
        <v>25100168.698899999</v>
      </c>
      <c r="Y350" s="5">
        <f t="shared" si="44"/>
        <v>158929762.373</v>
      </c>
    </row>
    <row r="351" spans="1:25" ht="24.9" customHeight="1">
      <c r="A351" s="155"/>
      <c r="B351" s="152"/>
      <c r="C351" s="1">
        <v>15</v>
      </c>
      <c r="D351" s="4" t="s">
        <v>384</v>
      </c>
      <c r="E351" s="4">
        <v>127673219.2746</v>
      </c>
      <c r="F351" s="4">
        <v>0</v>
      </c>
      <c r="G351" s="4">
        <v>5067823.8032999998</v>
      </c>
      <c r="H351" s="4">
        <v>5919963.8388</v>
      </c>
      <c r="I351" s="4">
        <v>5464378.9415999996</v>
      </c>
      <c r="J351" s="4">
        <v>2965137.3106999998</v>
      </c>
      <c r="K351" s="4">
        <v>35530757.856299996</v>
      </c>
      <c r="L351" s="5">
        <f t="shared" si="43"/>
        <v>182621281.0253</v>
      </c>
      <c r="M351" s="8"/>
      <c r="N351" s="160"/>
      <c r="O351" s="152"/>
      <c r="P351" s="9">
        <v>20</v>
      </c>
      <c r="Q351" s="4" t="s">
        <v>736</v>
      </c>
      <c r="R351" s="4">
        <v>106945856.77860001</v>
      </c>
      <c r="S351" s="4">
        <f t="shared" si="46"/>
        <v>-1564740.79</v>
      </c>
      <c r="T351" s="4">
        <v>4245077.8771000002</v>
      </c>
      <c r="U351" s="4">
        <v>4958875.5451999996</v>
      </c>
      <c r="V351" s="4">
        <v>4577253.4835000001</v>
      </c>
      <c r="W351" s="4">
        <v>2483756.2017000001</v>
      </c>
      <c r="X351" s="4">
        <v>22358654.4232</v>
      </c>
      <c r="Y351" s="5">
        <f t="shared" si="44"/>
        <v>144004733.51930001</v>
      </c>
    </row>
    <row r="352" spans="1:25" ht="24.9" customHeight="1">
      <c r="A352" s="155"/>
      <c r="B352" s="152"/>
      <c r="C352" s="1">
        <v>16</v>
      </c>
      <c r="D352" s="4" t="s">
        <v>385</v>
      </c>
      <c r="E352" s="4">
        <v>93572175.591800004</v>
      </c>
      <c r="F352" s="4">
        <v>0</v>
      </c>
      <c r="G352" s="4">
        <v>3714226.8478999999</v>
      </c>
      <c r="H352" s="4">
        <v>4338763.4380999999</v>
      </c>
      <c r="I352" s="4">
        <v>4004863.5784999998</v>
      </c>
      <c r="J352" s="4">
        <v>2173160.1244999999</v>
      </c>
      <c r="K352" s="4">
        <v>26905201.584899999</v>
      </c>
      <c r="L352" s="5">
        <f t="shared" si="43"/>
        <v>134708391.16570002</v>
      </c>
      <c r="M352" s="8"/>
      <c r="N352" s="160"/>
      <c r="O352" s="152"/>
      <c r="P352" s="9">
        <v>21</v>
      </c>
      <c r="Q352" s="4" t="s">
        <v>737</v>
      </c>
      <c r="R352" s="4">
        <v>110244723.71879999</v>
      </c>
      <c r="S352" s="4">
        <f t="shared" si="46"/>
        <v>-1564740.79</v>
      </c>
      <c r="T352" s="4">
        <v>4376022.1464</v>
      </c>
      <c r="U352" s="4">
        <v>5111837.7176999999</v>
      </c>
      <c r="V352" s="4">
        <v>4718444.0882000001</v>
      </c>
      <c r="W352" s="4">
        <v>2560370.4948</v>
      </c>
      <c r="X352" s="4">
        <v>29064252.5953</v>
      </c>
      <c r="Y352" s="5">
        <f t="shared" si="44"/>
        <v>154510909.97119999</v>
      </c>
    </row>
    <row r="353" spans="1:25" ht="24.9" customHeight="1">
      <c r="A353" s="155"/>
      <c r="B353" s="152"/>
      <c r="C353" s="1">
        <v>17</v>
      </c>
      <c r="D353" s="4" t="s">
        <v>386</v>
      </c>
      <c r="E353" s="4">
        <v>99017099.4331</v>
      </c>
      <c r="F353" s="4">
        <v>0</v>
      </c>
      <c r="G353" s="4">
        <v>3930356.0784999998</v>
      </c>
      <c r="H353" s="4">
        <v>4591234.1788999997</v>
      </c>
      <c r="I353" s="4">
        <v>4237904.8329999996</v>
      </c>
      <c r="J353" s="4">
        <v>2299615.3585999999</v>
      </c>
      <c r="K353" s="4">
        <v>28926724.039000001</v>
      </c>
      <c r="L353" s="5">
        <f t="shared" si="43"/>
        <v>143002933.92110002</v>
      </c>
      <c r="M353" s="8"/>
      <c r="N353" s="160"/>
      <c r="O353" s="152"/>
      <c r="P353" s="9">
        <v>22</v>
      </c>
      <c r="Q353" s="4" t="s">
        <v>738</v>
      </c>
      <c r="R353" s="4">
        <v>106072554.5896</v>
      </c>
      <c r="S353" s="4">
        <f t="shared" si="46"/>
        <v>-1564740.79</v>
      </c>
      <c r="T353" s="4">
        <v>4210413.2729000002</v>
      </c>
      <c r="U353" s="4">
        <v>4918382.1870999997</v>
      </c>
      <c r="V353" s="4">
        <v>4539876.3881000001</v>
      </c>
      <c r="W353" s="4">
        <v>2463474.2590999999</v>
      </c>
      <c r="X353" s="4">
        <v>28020761.727499999</v>
      </c>
      <c r="Y353" s="5">
        <f t="shared" si="44"/>
        <v>148660721.63429999</v>
      </c>
    </row>
    <row r="354" spans="1:25" ht="24.9" customHeight="1">
      <c r="A354" s="155"/>
      <c r="B354" s="152"/>
      <c r="C354" s="1">
        <v>18</v>
      </c>
      <c r="D354" s="4" t="s">
        <v>387</v>
      </c>
      <c r="E354" s="4">
        <v>103273103.7202</v>
      </c>
      <c r="F354" s="4">
        <v>0</v>
      </c>
      <c r="G354" s="4">
        <v>4099292.6804999998</v>
      </c>
      <c r="H354" s="4">
        <v>4788576.9858999997</v>
      </c>
      <c r="I354" s="4">
        <v>4420060.6549000004</v>
      </c>
      <c r="J354" s="4">
        <v>2398458.6178000001</v>
      </c>
      <c r="K354" s="4">
        <v>30736739.477499999</v>
      </c>
      <c r="L354" s="5">
        <f t="shared" si="43"/>
        <v>149716232.13679999</v>
      </c>
      <c r="M354" s="8"/>
      <c r="N354" s="161"/>
      <c r="O354" s="153"/>
      <c r="P354" s="9">
        <v>23</v>
      </c>
      <c r="Q354" s="4" t="s">
        <v>739</v>
      </c>
      <c r="R354" s="4">
        <v>99442996.580300003</v>
      </c>
      <c r="S354" s="4">
        <f t="shared" si="46"/>
        <v>-1564740.79</v>
      </c>
      <c r="T354" s="4">
        <v>3947261.5166000002</v>
      </c>
      <c r="U354" s="4">
        <v>4610982.2178999996</v>
      </c>
      <c r="V354" s="4">
        <v>4256133.1146</v>
      </c>
      <c r="W354" s="4">
        <v>2309506.5756000001</v>
      </c>
      <c r="X354" s="4">
        <v>25169967.8224</v>
      </c>
      <c r="Y354" s="5">
        <f t="shared" si="44"/>
        <v>138172107.03739998</v>
      </c>
    </row>
    <row r="355" spans="1:25" ht="24.9" customHeight="1">
      <c r="A355" s="155"/>
      <c r="B355" s="152"/>
      <c r="C355" s="1">
        <v>19</v>
      </c>
      <c r="D355" s="4" t="s">
        <v>388</v>
      </c>
      <c r="E355" s="4">
        <v>106696255.088</v>
      </c>
      <c r="F355" s="4">
        <v>0</v>
      </c>
      <c r="G355" s="4">
        <v>4235170.2598999999</v>
      </c>
      <c r="H355" s="4">
        <v>4947301.9905000003</v>
      </c>
      <c r="I355" s="4">
        <v>4566570.5992999999</v>
      </c>
      <c r="J355" s="4">
        <v>2477959.3454999998</v>
      </c>
      <c r="K355" s="4">
        <v>29615010.904800002</v>
      </c>
      <c r="L355" s="5">
        <f t="shared" si="43"/>
        <v>152538268.18799999</v>
      </c>
      <c r="M355" s="8"/>
      <c r="N355" s="15"/>
      <c r="O355" s="156" t="s">
        <v>845</v>
      </c>
      <c r="P355" s="157"/>
      <c r="Q355" s="158"/>
      <c r="R355" s="11">
        <f>SUM(R332:R354)</f>
        <v>2627498204.7602</v>
      </c>
      <c r="S355" s="11">
        <f t="shared" ref="S355:X355" si="48">SUM(S332:S354)</f>
        <v>-35989038.169999987</v>
      </c>
      <c r="T355" s="11">
        <f t="shared" si="48"/>
        <v>104295153.05410002</v>
      </c>
      <c r="U355" s="11">
        <f t="shared" si="48"/>
        <v>121832083.8698</v>
      </c>
      <c r="V355" s="11">
        <f t="shared" si="48"/>
        <v>112456206.0925</v>
      </c>
      <c r="W355" s="11">
        <f t="shared" si="48"/>
        <v>61022139.215899996</v>
      </c>
      <c r="X355" s="11">
        <f t="shared" si="48"/>
        <v>642303861.71019995</v>
      </c>
      <c r="Y355" s="6">
        <f t="shared" si="44"/>
        <v>3633418610.5327001</v>
      </c>
    </row>
    <row r="356" spans="1:25" ht="24.9" customHeight="1">
      <c r="A356" s="155"/>
      <c r="B356" s="152"/>
      <c r="C356" s="1">
        <v>20</v>
      </c>
      <c r="D356" s="4" t="s">
        <v>389</v>
      </c>
      <c r="E356" s="4">
        <v>107618824.0314</v>
      </c>
      <c r="F356" s="4">
        <v>0</v>
      </c>
      <c r="G356" s="4">
        <v>4271790.4444000004</v>
      </c>
      <c r="H356" s="4">
        <v>4990079.7539999997</v>
      </c>
      <c r="I356" s="4">
        <v>4606056.2982999999</v>
      </c>
      <c r="J356" s="4">
        <v>2499385.4802000001</v>
      </c>
      <c r="K356" s="4">
        <v>30025005.410500001</v>
      </c>
      <c r="L356" s="5">
        <f t="shared" si="43"/>
        <v>154011141.41879997</v>
      </c>
      <c r="M356" s="8"/>
      <c r="N356" s="159">
        <v>34</v>
      </c>
      <c r="O356" s="151" t="s">
        <v>58</v>
      </c>
      <c r="P356" s="9">
        <v>1</v>
      </c>
      <c r="Q356" s="4" t="s">
        <v>740</v>
      </c>
      <c r="R356" s="4">
        <v>98704382.045100003</v>
      </c>
      <c r="S356" s="4">
        <v>0</v>
      </c>
      <c r="T356" s="4">
        <v>3917943.165</v>
      </c>
      <c r="U356" s="4">
        <v>4576734.0696</v>
      </c>
      <c r="V356" s="4">
        <v>4224520.6140999999</v>
      </c>
      <c r="W356" s="4">
        <v>2292352.6765999999</v>
      </c>
      <c r="X356" s="4">
        <v>24822199.790100001</v>
      </c>
      <c r="Y356" s="5">
        <f t="shared" si="44"/>
        <v>138538132.36050001</v>
      </c>
    </row>
    <row r="357" spans="1:25" ht="24.9" customHeight="1">
      <c r="A357" s="155"/>
      <c r="B357" s="152"/>
      <c r="C357" s="1">
        <v>21</v>
      </c>
      <c r="D357" s="4" t="s">
        <v>390</v>
      </c>
      <c r="E357" s="4">
        <v>100817259.3617</v>
      </c>
      <c r="F357" s="4">
        <v>0</v>
      </c>
      <c r="G357" s="4">
        <v>4001811.1055000001</v>
      </c>
      <c r="H357" s="4">
        <v>4674704.1638000002</v>
      </c>
      <c r="I357" s="4">
        <v>4314951.1865999997</v>
      </c>
      <c r="J357" s="4">
        <v>2341423.0408000001</v>
      </c>
      <c r="K357" s="4">
        <v>28921841.716899998</v>
      </c>
      <c r="L357" s="5">
        <f t="shared" si="43"/>
        <v>145071990.57530001</v>
      </c>
      <c r="M357" s="8"/>
      <c r="N357" s="160"/>
      <c r="O357" s="152"/>
      <c r="P357" s="9">
        <v>2</v>
      </c>
      <c r="Q357" s="4" t="s">
        <v>741</v>
      </c>
      <c r="R357" s="4">
        <v>168905928.17019999</v>
      </c>
      <c r="S357" s="4">
        <v>0</v>
      </c>
      <c r="T357" s="4">
        <v>6704503.0129000004</v>
      </c>
      <c r="U357" s="4">
        <v>7831845.9627</v>
      </c>
      <c r="V357" s="4">
        <v>7229127.6294999998</v>
      </c>
      <c r="W357" s="4">
        <v>3922743.3322999999</v>
      </c>
      <c r="X357" s="4">
        <v>32176664.5977</v>
      </c>
      <c r="Y357" s="5">
        <f t="shared" si="44"/>
        <v>226770812.7053</v>
      </c>
    </row>
    <row r="358" spans="1:25" ht="24.9" customHeight="1">
      <c r="A358" s="155"/>
      <c r="B358" s="152"/>
      <c r="C358" s="1">
        <v>22</v>
      </c>
      <c r="D358" s="4" t="s">
        <v>391</v>
      </c>
      <c r="E358" s="4">
        <v>92475550.484500006</v>
      </c>
      <c r="F358" s="4">
        <v>0</v>
      </c>
      <c r="G358" s="4">
        <v>3670697.7283999999</v>
      </c>
      <c r="H358" s="4">
        <v>4287915.0219999999</v>
      </c>
      <c r="I358" s="4">
        <v>3957928.3232</v>
      </c>
      <c r="J358" s="4">
        <v>2147691.6351999999</v>
      </c>
      <c r="K358" s="4">
        <v>26933410.557100002</v>
      </c>
      <c r="L358" s="5">
        <f t="shared" si="43"/>
        <v>133473193.75040001</v>
      </c>
      <c r="M358" s="8"/>
      <c r="N358" s="160"/>
      <c r="O358" s="152"/>
      <c r="P358" s="9">
        <v>3</v>
      </c>
      <c r="Q358" s="4" t="s">
        <v>742</v>
      </c>
      <c r="R358" s="4">
        <v>116007303.0202</v>
      </c>
      <c r="S358" s="4">
        <v>0</v>
      </c>
      <c r="T358" s="4">
        <v>4604760.3009000001</v>
      </c>
      <c r="U358" s="4">
        <v>5379037.5367000001</v>
      </c>
      <c r="V358" s="4">
        <v>4965080.9096999997</v>
      </c>
      <c r="W358" s="4">
        <v>2694203.0948999999</v>
      </c>
      <c r="X358" s="4">
        <v>27666604.483600002</v>
      </c>
      <c r="Y358" s="5">
        <f t="shared" si="44"/>
        <v>161316989.34599999</v>
      </c>
    </row>
    <row r="359" spans="1:25" ht="24.9" customHeight="1">
      <c r="A359" s="155"/>
      <c r="B359" s="152"/>
      <c r="C359" s="1">
        <v>23</v>
      </c>
      <c r="D359" s="4" t="s">
        <v>392</v>
      </c>
      <c r="E359" s="4">
        <v>113487706.1944</v>
      </c>
      <c r="F359" s="4">
        <v>0</v>
      </c>
      <c r="G359" s="4">
        <v>4504748.1539000003</v>
      </c>
      <c r="H359" s="4">
        <v>5262208.6341000004</v>
      </c>
      <c r="I359" s="4">
        <v>4857242.8531999998</v>
      </c>
      <c r="J359" s="4">
        <v>2635686.9032999999</v>
      </c>
      <c r="K359" s="4">
        <v>30766937.5438</v>
      </c>
      <c r="L359" s="5">
        <f t="shared" si="43"/>
        <v>161514530.2827</v>
      </c>
      <c r="M359" s="8"/>
      <c r="N359" s="160"/>
      <c r="O359" s="152"/>
      <c r="P359" s="9">
        <v>4</v>
      </c>
      <c r="Q359" s="4" t="s">
        <v>743</v>
      </c>
      <c r="R359" s="4">
        <v>138513413.56690001</v>
      </c>
      <c r="S359" s="4">
        <v>0</v>
      </c>
      <c r="T359" s="4">
        <v>5498111.3372</v>
      </c>
      <c r="U359" s="4">
        <v>6422602.9872000003</v>
      </c>
      <c r="V359" s="4">
        <v>5928336.2988999998</v>
      </c>
      <c r="W359" s="4">
        <v>3216894.6074999999</v>
      </c>
      <c r="X359" s="4">
        <v>24874036.790199999</v>
      </c>
      <c r="Y359" s="5">
        <f t="shared" si="44"/>
        <v>184453395.58789998</v>
      </c>
    </row>
    <row r="360" spans="1:25" ht="24.9" customHeight="1">
      <c r="A360" s="155"/>
      <c r="B360" s="152"/>
      <c r="C360" s="1">
        <v>24</v>
      </c>
      <c r="D360" s="4" t="s">
        <v>393</v>
      </c>
      <c r="E360" s="4">
        <v>83925118.442000002</v>
      </c>
      <c r="F360" s="4">
        <v>0</v>
      </c>
      <c r="G360" s="4">
        <v>3331299.3542999998</v>
      </c>
      <c r="H360" s="4">
        <v>3891447.7848999999</v>
      </c>
      <c r="I360" s="4">
        <v>3591972.1653</v>
      </c>
      <c r="J360" s="4">
        <v>1949112.7537</v>
      </c>
      <c r="K360" s="4">
        <v>23883164.752599999</v>
      </c>
      <c r="L360" s="5">
        <f t="shared" si="43"/>
        <v>120572115.25279999</v>
      </c>
      <c r="M360" s="8"/>
      <c r="N360" s="160"/>
      <c r="O360" s="152"/>
      <c r="P360" s="9">
        <v>5</v>
      </c>
      <c r="Q360" s="4" t="s">
        <v>744</v>
      </c>
      <c r="R360" s="4">
        <v>149642338.4497</v>
      </c>
      <c r="S360" s="4">
        <v>0</v>
      </c>
      <c r="T360" s="4">
        <v>5939859.6595000001</v>
      </c>
      <c r="U360" s="4">
        <v>6938630.0228000004</v>
      </c>
      <c r="V360" s="4">
        <v>6404651.2467</v>
      </c>
      <c r="W360" s="4">
        <v>3475357.5066</v>
      </c>
      <c r="X360" s="4">
        <v>34335374.275399998</v>
      </c>
      <c r="Y360" s="5">
        <f t="shared" si="44"/>
        <v>206736211.16069996</v>
      </c>
    </row>
    <row r="361" spans="1:25" ht="24.9" customHeight="1">
      <c r="A361" s="155"/>
      <c r="B361" s="152"/>
      <c r="C361" s="1">
        <v>25</v>
      </c>
      <c r="D361" s="4" t="s">
        <v>394</v>
      </c>
      <c r="E361" s="4">
        <v>105336045.4351</v>
      </c>
      <c r="F361" s="4">
        <v>0</v>
      </c>
      <c r="G361" s="4">
        <v>4181178.4917000001</v>
      </c>
      <c r="H361" s="4">
        <v>4884231.6613999996</v>
      </c>
      <c r="I361" s="4">
        <v>4508353.9972999999</v>
      </c>
      <c r="J361" s="4">
        <v>2446369.2563</v>
      </c>
      <c r="K361" s="4">
        <v>27079578.842300002</v>
      </c>
      <c r="L361" s="5">
        <f t="shared" si="43"/>
        <v>148435757.6841</v>
      </c>
      <c r="M361" s="8"/>
      <c r="N361" s="160"/>
      <c r="O361" s="152"/>
      <c r="P361" s="9">
        <v>6</v>
      </c>
      <c r="Q361" s="4" t="s">
        <v>745</v>
      </c>
      <c r="R361" s="4">
        <v>103664800.4597</v>
      </c>
      <c r="S361" s="4">
        <v>0</v>
      </c>
      <c r="T361" s="4">
        <v>4114840.5775000001</v>
      </c>
      <c r="U361" s="4">
        <v>4806739.2171999998</v>
      </c>
      <c r="V361" s="4">
        <v>4436825.1684999997</v>
      </c>
      <c r="W361" s="4">
        <v>2407555.5499999998</v>
      </c>
      <c r="X361" s="4">
        <v>24649389.697799999</v>
      </c>
      <c r="Y361" s="5">
        <f t="shared" si="44"/>
        <v>144080150.67070001</v>
      </c>
    </row>
    <row r="362" spans="1:25" ht="24.9" customHeight="1">
      <c r="A362" s="155"/>
      <c r="B362" s="152"/>
      <c r="C362" s="1">
        <v>26</v>
      </c>
      <c r="D362" s="4" t="s">
        <v>395</v>
      </c>
      <c r="E362" s="4">
        <v>95802599.455699995</v>
      </c>
      <c r="F362" s="4">
        <v>0</v>
      </c>
      <c r="G362" s="4">
        <v>3802760.6469999999</v>
      </c>
      <c r="H362" s="4">
        <v>4442183.9415999996</v>
      </c>
      <c r="I362" s="4">
        <v>4100325.1112000002</v>
      </c>
      <c r="J362" s="4">
        <v>2224960.4397999998</v>
      </c>
      <c r="K362" s="4">
        <v>27134309.0704</v>
      </c>
      <c r="L362" s="5">
        <f t="shared" si="43"/>
        <v>137507138.66569999</v>
      </c>
      <c r="M362" s="8"/>
      <c r="N362" s="160"/>
      <c r="O362" s="152"/>
      <c r="P362" s="9">
        <v>7</v>
      </c>
      <c r="Q362" s="4" t="s">
        <v>746</v>
      </c>
      <c r="R362" s="4">
        <v>99707718.581100002</v>
      </c>
      <c r="S362" s="4">
        <v>0</v>
      </c>
      <c r="T362" s="4">
        <v>3957769.3149999999</v>
      </c>
      <c r="U362" s="4">
        <v>4623256.8724999996</v>
      </c>
      <c r="V362" s="4">
        <v>4267463.1440000003</v>
      </c>
      <c r="W362" s="4">
        <v>2315654.5923000001</v>
      </c>
      <c r="X362" s="4">
        <v>28012224.668200001</v>
      </c>
      <c r="Y362" s="5">
        <f t="shared" si="44"/>
        <v>142884087.17309999</v>
      </c>
    </row>
    <row r="363" spans="1:25" ht="24.9" customHeight="1">
      <c r="A363" s="155"/>
      <c r="B363" s="153"/>
      <c r="C363" s="1">
        <v>27</v>
      </c>
      <c r="D363" s="4" t="s">
        <v>396</v>
      </c>
      <c r="E363" s="4">
        <v>88773050.018800005</v>
      </c>
      <c r="F363" s="4">
        <v>0</v>
      </c>
      <c r="G363" s="4">
        <v>3523731.7467999998</v>
      </c>
      <c r="H363" s="4">
        <v>4116237.1321999999</v>
      </c>
      <c r="I363" s="4">
        <v>3799462.3136999998</v>
      </c>
      <c r="J363" s="4">
        <v>2061703.1847999999</v>
      </c>
      <c r="K363" s="4">
        <v>24964508.685600001</v>
      </c>
      <c r="L363" s="5">
        <f t="shared" si="43"/>
        <v>127238693.08190002</v>
      </c>
      <c r="M363" s="8"/>
      <c r="N363" s="160"/>
      <c r="O363" s="152"/>
      <c r="P363" s="9">
        <v>8</v>
      </c>
      <c r="Q363" s="4" t="s">
        <v>747</v>
      </c>
      <c r="R363" s="4">
        <v>154760015.1557</v>
      </c>
      <c r="S363" s="4">
        <v>0</v>
      </c>
      <c r="T363" s="4">
        <v>6142999.2370999996</v>
      </c>
      <c r="U363" s="4">
        <v>7175926.9375999998</v>
      </c>
      <c r="V363" s="4">
        <v>6623686.4130999995</v>
      </c>
      <c r="W363" s="4">
        <v>3594212.6137000001</v>
      </c>
      <c r="X363" s="4">
        <v>31387596.959600002</v>
      </c>
      <c r="Y363" s="5">
        <f t="shared" si="44"/>
        <v>209684437.3168</v>
      </c>
    </row>
    <row r="364" spans="1:25" ht="24.9" customHeight="1">
      <c r="A364" s="1"/>
      <c r="B364" s="156" t="s">
        <v>829</v>
      </c>
      <c r="C364" s="157"/>
      <c r="D364" s="158"/>
      <c r="E364" s="11">
        <f>SUM(E337:E363)</f>
        <v>2775841491.1435995</v>
      </c>
      <c r="F364" s="11">
        <f t="shared" ref="F364:K364" si="49">SUM(F337:F363)</f>
        <v>0</v>
      </c>
      <c r="G364" s="11">
        <f t="shared" si="49"/>
        <v>110183448.51670001</v>
      </c>
      <c r="H364" s="11">
        <f t="shared" si="49"/>
        <v>128710479.3241</v>
      </c>
      <c r="I364" s="11">
        <f t="shared" si="49"/>
        <v>118805258.26530001</v>
      </c>
      <c r="J364" s="11">
        <f t="shared" si="49"/>
        <v>64467326.983400002</v>
      </c>
      <c r="K364" s="11">
        <f t="shared" si="49"/>
        <v>780316987.78080022</v>
      </c>
      <c r="L364" s="6">
        <f t="shared" si="43"/>
        <v>3978324992.0138993</v>
      </c>
      <c r="M364" s="8"/>
      <c r="N364" s="160"/>
      <c r="O364" s="152"/>
      <c r="P364" s="9">
        <v>9</v>
      </c>
      <c r="Q364" s="4" t="s">
        <v>748</v>
      </c>
      <c r="R364" s="4">
        <v>110164257.0228</v>
      </c>
      <c r="S364" s="4">
        <v>0</v>
      </c>
      <c r="T364" s="4">
        <v>4372828.1246999996</v>
      </c>
      <c r="U364" s="4">
        <v>5108106.6304000001</v>
      </c>
      <c r="V364" s="4">
        <v>4715000.1355999997</v>
      </c>
      <c r="W364" s="4">
        <v>2558501.7019000002</v>
      </c>
      <c r="X364" s="4">
        <v>25100070.221099999</v>
      </c>
      <c r="Y364" s="5">
        <f t="shared" si="44"/>
        <v>152018763.83649999</v>
      </c>
    </row>
    <row r="365" spans="1:25" ht="24.9" customHeight="1">
      <c r="A365" s="155">
        <v>18</v>
      </c>
      <c r="B365" s="151" t="s">
        <v>42</v>
      </c>
      <c r="C365" s="1">
        <v>1</v>
      </c>
      <c r="D365" s="4" t="s">
        <v>397</v>
      </c>
      <c r="E365" s="4">
        <v>166208743.04519999</v>
      </c>
      <c r="F365" s="4">
        <v>0</v>
      </c>
      <c r="G365" s="4">
        <v>6597441.7274000002</v>
      </c>
      <c r="H365" s="4">
        <v>7706782.6290999996</v>
      </c>
      <c r="I365" s="4">
        <v>7113688.8422999997</v>
      </c>
      <c r="J365" s="4">
        <v>3860102.7543000001</v>
      </c>
      <c r="K365" s="4">
        <v>36726567.222999997</v>
      </c>
      <c r="L365" s="5">
        <f t="shared" si="43"/>
        <v>228213326.22129998</v>
      </c>
      <c r="M365" s="8"/>
      <c r="N365" s="160"/>
      <c r="O365" s="152"/>
      <c r="P365" s="9">
        <v>10</v>
      </c>
      <c r="Q365" s="4" t="s">
        <v>749</v>
      </c>
      <c r="R365" s="4">
        <v>101714406.81200001</v>
      </c>
      <c r="S365" s="4">
        <v>0</v>
      </c>
      <c r="T365" s="4">
        <v>4037422.2167000002</v>
      </c>
      <c r="U365" s="4">
        <v>4716303.1810999997</v>
      </c>
      <c r="V365" s="4">
        <v>4353348.8525999999</v>
      </c>
      <c r="W365" s="4">
        <v>2362258.7758999998</v>
      </c>
      <c r="X365" s="4">
        <v>25405004.388099998</v>
      </c>
      <c r="Y365" s="5">
        <f t="shared" si="44"/>
        <v>142588744.22640002</v>
      </c>
    </row>
    <row r="366" spans="1:25" ht="24.9" customHeight="1">
      <c r="A366" s="155"/>
      <c r="B366" s="152"/>
      <c r="C366" s="1">
        <v>2</v>
      </c>
      <c r="D366" s="4" t="s">
        <v>398</v>
      </c>
      <c r="E366" s="4">
        <v>169005427.78150001</v>
      </c>
      <c r="F366" s="4">
        <v>0</v>
      </c>
      <c r="G366" s="4">
        <v>6708452.5217000004</v>
      </c>
      <c r="H366" s="4">
        <v>7836459.5700000003</v>
      </c>
      <c r="I366" s="4">
        <v>7233386.1857000003</v>
      </c>
      <c r="J366" s="4">
        <v>3925054.1537000001</v>
      </c>
      <c r="K366" s="4">
        <v>43711723.542400002</v>
      </c>
      <c r="L366" s="5">
        <f t="shared" si="43"/>
        <v>238420503.755</v>
      </c>
      <c r="M366" s="8"/>
      <c r="N366" s="160"/>
      <c r="O366" s="152"/>
      <c r="P366" s="9">
        <v>11</v>
      </c>
      <c r="Q366" s="4" t="s">
        <v>750</v>
      </c>
      <c r="R366" s="4">
        <v>151790242.58410001</v>
      </c>
      <c r="S366" s="4">
        <v>0</v>
      </c>
      <c r="T366" s="4">
        <v>6025117.9444000004</v>
      </c>
      <c r="U366" s="4">
        <v>7038224.2437000005</v>
      </c>
      <c r="V366" s="4">
        <v>6496580.9574999996</v>
      </c>
      <c r="W366" s="4">
        <v>3525241.3484999998</v>
      </c>
      <c r="X366" s="4">
        <v>33111056.662900001</v>
      </c>
      <c r="Y366" s="5">
        <f t="shared" si="44"/>
        <v>207986463.74110004</v>
      </c>
    </row>
    <row r="367" spans="1:25" ht="24.9" customHeight="1">
      <c r="A367" s="155"/>
      <c r="B367" s="152"/>
      <c r="C367" s="1">
        <v>3</v>
      </c>
      <c r="D367" s="4" t="s">
        <v>399</v>
      </c>
      <c r="E367" s="4">
        <v>139865487.9136</v>
      </c>
      <c r="F367" s="4">
        <v>0</v>
      </c>
      <c r="G367" s="4">
        <v>5551780.1848999998</v>
      </c>
      <c r="H367" s="4">
        <v>6485296.0976999998</v>
      </c>
      <c r="I367" s="4">
        <v>5986204.7120000003</v>
      </c>
      <c r="J367" s="4">
        <v>3248295.7588999998</v>
      </c>
      <c r="K367" s="4">
        <v>38779794.633000001</v>
      </c>
      <c r="L367" s="5">
        <f t="shared" si="43"/>
        <v>199916859.30009997</v>
      </c>
      <c r="M367" s="8"/>
      <c r="N367" s="160"/>
      <c r="O367" s="152"/>
      <c r="P367" s="9">
        <v>12</v>
      </c>
      <c r="Q367" s="4" t="s">
        <v>751</v>
      </c>
      <c r="R367" s="4">
        <v>120146884.34460001</v>
      </c>
      <c r="S367" s="4">
        <v>0</v>
      </c>
      <c r="T367" s="4">
        <v>4769075.6435000002</v>
      </c>
      <c r="U367" s="4">
        <v>5570982.0329</v>
      </c>
      <c r="V367" s="4">
        <v>5142253.8606000002</v>
      </c>
      <c r="W367" s="4">
        <v>2790342.4975000001</v>
      </c>
      <c r="X367" s="4">
        <v>27741225.653499998</v>
      </c>
      <c r="Y367" s="5">
        <f t="shared" si="44"/>
        <v>166160764.03260002</v>
      </c>
    </row>
    <row r="368" spans="1:25" ht="24.9" customHeight="1">
      <c r="A368" s="155"/>
      <c r="B368" s="152"/>
      <c r="C368" s="1">
        <v>4</v>
      </c>
      <c r="D368" s="4" t="s">
        <v>400</v>
      </c>
      <c r="E368" s="4">
        <v>107694424.7682</v>
      </c>
      <c r="F368" s="4">
        <v>0</v>
      </c>
      <c r="G368" s="4">
        <v>4274791.3181999996</v>
      </c>
      <c r="H368" s="4">
        <v>4993585.2160999998</v>
      </c>
      <c r="I368" s="4">
        <v>4609291.9891999997</v>
      </c>
      <c r="J368" s="4">
        <v>2501141.264</v>
      </c>
      <c r="K368" s="4">
        <v>28197873.8112</v>
      </c>
      <c r="L368" s="5">
        <f t="shared" si="43"/>
        <v>152271108.3669</v>
      </c>
      <c r="M368" s="8"/>
      <c r="N368" s="160"/>
      <c r="O368" s="152"/>
      <c r="P368" s="9">
        <v>13</v>
      </c>
      <c r="Q368" s="4" t="s">
        <v>752</v>
      </c>
      <c r="R368" s="4">
        <v>103264644.1485</v>
      </c>
      <c r="S368" s="4">
        <v>0</v>
      </c>
      <c r="T368" s="4">
        <v>4098956.8887</v>
      </c>
      <c r="U368" s="4">
        <v>4788184.7317000004</v>
      </c>
      <c r="V368" s="4">
        <v>4419698.5876000002</v>
      </c>
      <c r="W368" s="4">
        <v>2398262.1491</v>
      </c>
      <c r="X368" s="4">
        <v>26350125.506900001</v>
      </c>
      <c r="Y368" s="5">
        <f t="shared" si="44"/>
        <v>145319872.01250002</v>
      </c>
    </row>
    <row r="369" spans="1:25" ht="24.9" customHeight="1">
      <c r="A369" s="155"/>
      <c r="B369" s="152"/>
      <c r="C369" s="1">
        <v>5</v>
      </c>
      <c r="D369" s="4" t="s">
        <v>401</v>
      </c>
      <c r="E369" s="4">
        <v>177044772.60870001</v>
      </c>
      <c r="F369" s="4">
        <v>0</v>
      </c>
      <c r="G369" s="4">
        <v>7027563.9478000002</v>
      </c>
      <c r="H369" s="4">
        <v>8209228.6671000002</v>
      </c>
      <c r="I369" s="4">
        <v>7577467.9502999997</v>
      </c>
      <c r="J369" s="4">
        <v>4111763.3276</v>
      </c>
      <c r="K369" s="4">
        <v>47447543.811399996</v>
      </c>
      <c r="L369" s="5">
        <f t="shared" si="43"/>
        <v>251418340.31290004</v>
      </c>
      <c r="M369" s="8"/>
      <c r="N369" s="160"/>
      <c r="O369" s="152"/>
      <c r="P369" s="9">
        <v>14</v>
      </c>
      <c r="Q369" s="4" t="s">
        <v>753</v>
      </c>
      <c r="R369" s="4">
        <v>147911936.82350001</v>
      </c>
      <c r="S369" s="4">
        <v>0</v>
      </c>
      <c r="T369" s="4">
        <v>5871173.5983999996</v>
      </c>
      <c r="U369" s="4">
        <v>6858394.5975000001</v>
      </c>
      <c r="V369" s="4">
        <v>6330590.5294000003</v>
      </c>
      <c r="W369" s="4">
        <v>3435169.9210000001</v>
      </c>
      <c r="X369" s="4">
        <v>34142311.587700002</v>
      </c>
      <c r="Y369" s="5">
        <f t="shared" si="44"/>
        <v>204549577.0575</v>
      </c>
    </row>
    <row r="370" spans="1:25" ht="24.9" customHeight="1">
      <c r="A370" s="155"/>
      <c r="B370" s="152"/>
      <c r="C370" s="1">
        <v>6</v>
      </c>
      <c r="D370" s="4" t="s">
        <v>402</v>
      </c>
      <c r="E370" s="4">
        <v>118604027.3257</v>
      </c>
      <c r="F370" s="4">
        <v>0</v>
      </c>
      <c r="G370" s="4">
        <v>4707833.9237000002</v>
      </c>
      <c r="H370" s="4">
        <v>5499442.6935000001</v>
      </c>
      <c r="I370" s="4">
        <v>5076220.0012999997</v>
      </c>
      <c r="J370" s="4">
        <v>2754510.5279000001</v>
      </c>
      <c r="K370" s="4">
        <v>33204243.0638</v>
      </c>
      <c r="L370" s="5">
        <f t="shared" si="43"/>
        <v>169846277.53590003</v>
      </c>
      <c r="M370" s="8"/>
      <c r="N370" s="160"/>
      <c r="O370" s="152"/>
      <c r="P370" s="9">
        <v>15</v>
      </c>
      <c r="Q370" s="4" t="s">
        <v>754</v>
      </c>
      <c r="R370" s="4">
        <v>98052789.3794</v>
      </c>
      <c r="S370" s="4">
        <v>0</v>
      </c>
      <c r="T370" s="4">
        <v>3892079.0343999998</v>
      </c>
      <c r="U370" s="4">
        <v>4546520.9595999997</v>
      </c>
      <c r="V370" s="4">
        <v>4196632.6257999996</v>
      </c>
      <c r="W370" s="4">
        <v>2277219.8105000001</v>
      </c>
      <c r="X370" s="4">
        <v>24972225.7126</v>
      </c>
      <c r="Y370" s="5">
        <f t="shared" si="44"/>
        <v>137937467.5223</v>
      </c>
    </row>
    <row r="371" spans="1:25" ht="24.9" customHeight="1">
      <c r="A371" s="155"/>
      <c r="B371" s="152"/>
      <c r="C371" s="1">
        <v>7</v>
      </c>
      <c r="D371" s="4" t="s">
        <v>403</v>
      </c>
      <c r="E371" s="4">
        <v>103422478.5487</v>
      </c>
      <c r="F371" s="4">
        <v>0</v>
      </c>
      <c r="G371" s="4">
        <v>4105221.9216999998</v>
      </c>
      <c r="H371" s="4">
        <v>4795503.2120000003</v>
      </c>
      <c r="I371" s="4">
        <v>4426453.8568000002</v>
      </c>
      <c r="J371" s="4">
        <v>2401927.7626</v>
      </c>
      <c r="K371" s="4">
        <v>30880679.670499999</v>
      </c>
      <c r="L371" s="5">
        <f t="shared" si="43"/>
        <v>150032264.97230002</v>
      </c>
      <c r="M371" s="8"/>
      <c r="N371" s="161"/>
      <c r="O371" s="153"/>
      <c r="P371" s="9">
        <v>16</v>
      </c>
      <c r="Q371" s="4" t="s">
        <v>755</v>
      </c>
      <c r="R371" s="4">
        <v>106367634.3608</v>
      </c>
      <c r="S371" s="4">
        <v>0</v>
      </c>
      <c r="T371" s="4">
        <v>4222126.0839</v>
      </c>
      <c r="U371" s="4">
        <v>4932064.4737</v>
      </c>
      <c r="V371" s="4">
        <v>4552505.7218000004</v>
      </c>
      <c r="W371" s="4">
        <v>2470327.3176000002</v>
      </c>
      <c r="X371" s="4">
        <v>27259864.859299999</v>
      </c>
      <c r="Y371" s="5">
        <f t="shared" si="44"/>
        <v>149804522.81709999</v>
      </c>
    </row>
    <row r="372" spans="1:25" ht="24.9" customHeight="1">
      <c r="A372" s="155"/>
      <c r="B372" s="152"/>
      <c r="C372" s="1">
        <v>8</v>
      </c>
      <c r="D372" s="4" t="s">
        <v>404</v>
      </c>
      <c r="E372" s="4">
        <v>137803671.6485</v>
      </c>
      <c r="F372" s="4">
        <v>0</v>
      </c>
      <c r="G372" s="4">
        <v>5469939.0469000004</v>
      </c>
      <c r="H372" s="4">
        <v>6389693.6072000004</v>
      </c>
      <c r="I372" s="4">
        <v>5897959.5384999998</v>
      </c>
      <c r="J372" s="4">
        <v>3200411.2584000002</v>
      </c>
      <c r="K372" s="4">
        <v>38316154.859700002</v>
      </c>
      <c r="L372" s="5">
        <f t="shared" si="43"/>
        <v>197077829.95919999</v>
      </c>
      <c r="M372" s="8"/>
      <c r="N372" s="15"/>
      <c r="O372" s="156" t="s">
        <v>846</v>
      </c>
      <c r="P372" s="157"/>
      <c r="Q372" s="158"/>
      <c r="R372" s="11">
        <f>SUM(R356:R371)</f>
        <v>1969318694.9243</v>
      </c>
      <c r="S372" s="11">
        <f t="shared" ref="S372:W372" si="50">SUM(S356:S371)</f>
        <v>0</v>
      </c>
      <c r="T372" s="11">
        <f t="shared" si="50"/>
        <v>78169566.139800012</v>
      </c>
      <c r="U372" s="11">
        <f t="shared" si="50"/>
        <v>91313554.456900001</v>
      </c>
      <c r="V372" s="11">
        <f t="shared" si="50"/>
        <v>84286302.6954</v>
      </c>
      <c r="W372" s="11">
        <f t="shared" si="50"/>
        <v>45736297.495899998</v>
      </c>
      <c r="X372" s="11">
        <v>452005975.85469997</v>
      </c>
      <c r="Y372" s="6">
        <f t="shared" si="44"/>
        <v>2720830391.5670004</v>
      </c>
    </row>
    <row r="373" spans="1:25" ht="24.9" customHeight="1">
      <c r="A373" s="155"/>
      <c r="B373" s="152"/>
      <c r="C373" s="1">
        <v>9</v>
      </c>
      <c r="D373" s="4" t="s">
        <v>405</v>
      </c>
      <c r="E373" s="4">
        <v>152011784.47999999</v>
      </c>
      <c r="F373" s="4">
        <v>0</v>
      </c>
      <c r="G373" s="4">
        <v>6033911.7642999999</v>
      </c>
      <c r="H373" s="4">
        <v>7048496.7192000002</v>
      </c>
      <c r="I373" s="4">
        <v>6506062.8902000003</v>
      </c>
      <c r="J373" s="4">
        <v>3530386.5320000001</v>
      </c>
      <c r="K373" s="4">
        <v>36238998.043799996</v>
      </c>
      <c r="L373" s="5">
        <f t="shared" si="43"/>
        <v>211369640.42949995</v>
      </c>
      <c r="M373" s="8"/>
      <c r="N373" s="159">
        <v>35</v>
      </c>
      <c r="O373" s="151" t="s">
        <v>59</v>
      </c>
      <c r="P373" s="9">
        <v>1</v>
      </c>
      <c r="Q373" s="4" t="s">
        <v>756</v>
      </c>
      <c r="R373" s="4">
        <v>109924624.85609999</v>
      </c>
      <c r="S373" s="4">
        <v>0</v>
      </c>
      <c r="T373" s="4">
        <v>4363316.2347999997</v>
      </c>
      <c r="U373" s="4">
        <v>5096995.3435000004</v>
      </c>
      <c r="V373" s="4">
        <v>4704743.9442999996</v>
      </c>
      <c r="W373" s="4">
        <v>2552936.3823000002</v>
      </c>
      <c r="X373" s="4">
        <v>27664641.942400001</v>
      </c>
      <c r="Y373" s="5">
        <f t="shared" si="44"/>
        <v>154307258.70339999</v>
      </c>
    </row>
    <row r="374" spans="1:25" ht="24.9" customHeight="1">
      <c r="A374" s="155"/>
      <c r="B374" s="152"/>
      <c r="C374" s="1">
        <v>10</v>
      </c>
      <c r="D374" s="4" t="s">
        <v>406</v>
      </c>
      <c r="E374" s="4">
        <v>143605668.51550001</v>
      </c>
      <c r="F374" s="4">
        <v>0</v>
      </c>
      <c r="G374" s="4">
        <v>5700241.8307999996</v>
      </c>
      <c r="H374" s="4">
        <v>6658721.1436000001</v>
      </c>
      <c r="I374" s="4">
        <v>6146283.4210000001</v>
      </c>
      <c r="J374" s="4">
        <v>3335159.3088000002</v>
      </c>
      <c r="K374" s="4">
        <v>43075454.5035</v>
      </c>
      <c r="L374" s="5">
        <f t="shared" si="43"/>
        <v>208521528.72320002</v>
      </c>
      <c r="M374" s="8"/>
      <c r="N374" s="160"/>
      <c r="O374" s="152"/>
      <c r="P374" s="9">
        <v>2</v>
      </c>
      <c r="Q374" s="4" t="s">
        <v>757</v>
      </c>
      <c r="R374" s="4">
        <v>121642480.3062</v>
      </c>
      <c r="S374" s="4">
        <v>0</v>
      </c>
      <c r="T374" s="4">
        <v>4828441.3965999996</v>
      </c>
      <c r="U374" s="4">
        <v>5640329.9671</v>
      </c>
      <c r="V374" s="4">
        <v>5206264.9595999997</v>
      </c>
      <c r="W374" s="4">
        <v>2825076.8561999998</v>
      </c>
      <c r="X374" s="4">
        <v>25816713.163199998</v>
      </c>
      <c r="Y374" s="5">
        <f t="shared" si="44"/>
        <v>165959306.64889997</v>
      </c>
    </row>
    <row r="375" spans="1:25" ht="24.9" customHeight="1">
      <c r="A375" s="155"/>
      <c r="B375" s="152"/>
      <c r="C375" s="1">
        <v>11</v>
      </c>
      <c r="D375" s="4" t="s">
        <v>407</v>
      </c>
      <c r="E375" s="4">
        <v>153321515.07730001</v>
      </c>
      <c r="F375" s="4">
        <v>0</v>
      </c>
      <c r="G375" s="4">
        <v>6085899.8313999996</v>
      </c>
      <c r="H375" s="4">
        <v>7109226.4307000004</v>
      </c>
      <c r="I375" s="4">
        <v>6562119.0022999998</v>
      </c>
      <c r="J375" s="4">
        <v>3560804.2741999999</v>
      </c>
      <c r="K375" s="4">
        <v>45769531.896600001</v>
      </c>
      <c r="L375" s="5">
        <f t="shared" si="43"/>
        <v>222409096.51250002</v>
      </c>
      <c r="M375" s="8"/>
      <c r="N375" s="160"/>
      <c r="O375" s="152"/>
      <c r="P375" s="9">
        <v>3</v>
      </c>
      <c r="Q375" s="4" t="s">
        <v>758</v>
      </c>
      <c r="R375" s="4">
        <v>101850020.5623</v>
      </c>
      <c r="S375" s="4">
        <v>0</v>
      </c>
      <c r="T375" s="4">
        <v>4042805.2296000002</v>
      </c>
      <c r="U375" s="4">
        <v>4722591.3322000001</v>
      </c>
      <c r="V375" s="4">
        <v>4359153.0840999996</v>
      </c>
      <c r="W375" s="4">
        <v>2365408.3275000001</v>
      </c>
      <c r="X375" s="4">
        <v>24544295.636599999</v>
      </c>
      <c r="Y375" s="5">
        <f t="shared" si="44"/>
        <v>141884274.17229998</v>
      </c>
    </row>
    <row r="376" spans="1:25" ht="24.9" customHeight="1">
      <c r="A376" s="155"/>
      <c r="B376" s="152"/>
      <c r="C376" s="1">
        <v>12</v>
      </c>
      <c r="D376" s="4" t="s">
        <v>408</v>
      </c>
      <c r="E376" s="4">
        <v>132496476.9093</v>
      </c>
      <c r="F376" s="4">
        <v>0</v>
      </c>
      <c r="G376" s="4">
        <v>5259276.7954000002</v>
      </c>
      <c r="H376" s="4">
        <v>6143609.1024000002</v>
      </c>
      <c r="I376" s="4">
        <v>5670813.0521</v>
      </c>
      <c r="J376" s="4">
        <v>3077154.7037</v>
      </c>
      <c r="K376" s="4">
        <v>36038220.081699997</v>
      </c>
      <c r="L376" s="5">
        <f t="shared" si="43"/>
        <v>188685550.6446</v>
      </c>
      <c r="M376" s="8"/>
      <c r="N376" s="160"/>
      <c r="O376" s="152"/>
      <c r="P376" s="9">
        <v>4</v>
      </c>
      <c r="Q376" s="4" t="s">
        <v>759</v>
      </c>
      <c r="R376" s="4">
        <v>114034890.39470001</v>
      </c>
      <c r="S376" s="4">
        <v>0</v>
      </c>
      <c r="T376" s="4">
        <v>4526467.9250999996</v>
      </c>
      <c r="U376" s="4">
        <v>5287580.5225999998</v>
      </c>
      <c r="V376" s="4">
        <v>4880662.1875999998</v>
      </c>
      <c r="W376" s="4">
        <v>2648394.9426000002</v>
      </c>
      <c r="X376" s="4">
        <v>27490626.338500001</v>
      </c>
      <c r="Y376" s="5">
        <f t="shared" si="44"/>
        <v>158868622.31110001</v>
      </c>
    </row>
    <row r="377" spans="1:25" ht="24.9" customHeight="1">
      <c r="A377" s="155"/>
      <c r="B377" s="152"/>
      <c r="C377" s="1">
        <v>13</v>
      </c>
      <c r="D377" s="4" t="s">
        <v>409</v>
      </c>
      <c r="E377" s="4">
        <v>114790667.6837</v>
      </c>
      <c r="F377" s="4">
        <v>0</v>
      </c>
      <c r="G377" s="4">
        <v>4556467.53</v>
      </c>
      <c r="H377" s="4">
        <v>5322624.4749999996</v>
      </c>
      <c r="I377" s="4">
        <v>4913009.2493000003</v>
      </c>
      <c r="J377" s="4">
        <v>2665947.4367999998</v>
      </c>
      <c r="K377" s="4">
        <v>34931319.302000001</v>
      </c>
      <c r="L377" s="5">
        <f t="shared" si="43"/>
        <v>167180035.67680001</v>
      </c>
      <c r="M377" s="8"/>
      <c r="N377" s="160"/>
      <c r="O377" s="152"/>
      <c r="P377" s="9">
        <v>5</v>
      </c>
      <c r="Q377" s="4" t="s">
        <v>760</v>
      </c>
      <c r="R377" s="4">
        <v>159942657.49680001</v>
      </c>
      <c r="S377" s="4">
        <v>0</v>
      </c>
      <c r="T377" s="4">
        <v>6348717.5417999998</v>
      </c>
      <c r="U377" s="4">
        <v>7416236.1851000004</v>
      </c>
      <c r="V377" s="4">
        <v>6845502.0909000002</v>
      </c>
      <c r="W377" s="4">
        <v>3714576.5103000002</v>
      </c>
      <c r="X377" s="4">
        <v>37367684.509599999</v>
      </c>
      <c r="Y377" s="5">
        <f t="shared" si="44"/>
        <v>221635374.33450001</v>
      </c>
    </row>
    <row r="378" spans="1:25" ht="24.9" customHeight="1">
      <c r="A378" s="155"/>
      <c r="B378" s="152"/>
      <c r="C378" s="1">
        <v>14</v>
      </c>
      <c r="D378" s="4" t="s">
        <v>410</v>
      </c>
      <c r="E378" s="4">
        <v>118196709.8839</v>
      </c>
      <c r="F378" s="4">
        <v>0</v>
      </c>
      <c r="G378" s="4">
        <v>4691665.9830999998</v>
      </c>
      <c r="H378" s="4">
        <v>5480556.1601</v>
      </c>
      <c r="I378" s="4">
        <v>5058786.9259000001</v>
      </c>
      <c r="J378" s="4">
        <v>2745050.8139</v>
      </c>
      <c r="K378" s="4">
        <v>31762571.7042</v>
      </c>
      <c r="L378" s="5">
        <f t="shared" si="43"/>
        <v>167935341.4711</v>
      </c>
      <c r="M378" s="8"/>
      <c r="N378" s="160"/>
      <c r="O378" s="152"/>
      <c r="P378" s="9">
        <v>6</v>
      </c>
      <c r="Q378" s="4" t="s">
        <v>761</v>
      </c>
      <c r="R378" s="4">
        <v>132551153.45389999</v>
      </c>
      <c r="S378" s="4">
        <v>0</v>
      </c>
      <c r="T378" s="4">
        <v>5261447.1103999997</v>
      </c>
      <c r="U378" s="4">
        <v>6146144.3494999995</v>
      </c>
      <c r="V378" s="4">
        <v>5673153.1933000004</v>
      </c>
      <c r="W378" s="4">
        <v>3078424.5351</v>
      </c>
      <c r="X378" s="4">
        <v>28720248.202199999</v>
      </c>
      <c r="Y378" s="5">
        <f t="shared" si="44"/>
        <v>181430570.84440002</v>
      </c>
    </row>
    <row r="379" spans="1:25" ht="24.9" customHeight="1">
      <c r="A379" s="155"/>
      <c r="B379" s="152"/>
      <c r="C379" s="1">
        <v>15</v>
      </c>
      <c r="D379" s="4" t="s">
        <v>411</v>
      </c>
      <c r="E379" s="4">
        <v>136824262.42860001</v>
      </c>
      <c r="F379" s="4">
        <v>0</v>
      </c>
      <c r="G379" s="4">
        <v>5431062.6608999996</v>
      </c>
      <c r="H379" s="4">
        <v>6344280.2684000004</v>
      </c>
      <c r="I379" s="4">
        <v>5856041.0911999997</v>
      </c>
      <c r="J379" s="4">
        <v>3177665.0408000001</v>
      </c>
      <c r="K379" s="4">
        <v>38515667.034599997</v>
      </c>
      <c r="L379" s="5">
        <f t="shared" si="43"/>
        <v>196148978.52450001</v>
      </c>
      <c r="M379" s="8"/>
      <c r="N379" s="160"/>
      <c r="O379" s="152"/>
      <c r="P379" s="9">
        <v>7</v>
      </c>
      <c r="Q379" s="4" t="s">
        <v>762</v>
      </c>
      <c r="R379" s="4">
        <v>122035893.9586</v>
      </c>
      <c r="S379" s="4">
        <v>0</v>
      </c>
      <c r="T379" s="4">
        <v>4844057.4441999998</v>
      </c>
      <c r="U379" s="4">
        <v>5658571.8082999997</v>
      </c>
      <c r="V379" s="4">
        <v>5223102.9566000002</v>
      </c>
      <c r="W379" s="4">
        <v>2834213.6627000002</v>
      </c>
      <c r="X379" s="4">
        <v>27080330.4549</v>
      </c>
      <c r="Y379" s="5">
        <f t="shared" si="44"/>
        <v>167676170.28529999</v>
      </c>
    </row>
    <row r="380" spans="1:25" ht="24.9" customHeight="1">
      <c r="A380" s="155"/>
      <c r="B380" s="152"/>
      <c r="C380" s="1">
        <v>16</v>
      </c>
      <c r="D380" s="4" t="s">
        <v>412</v>
      </c>
      <c r="E380" s="4">
        <v>106125488.9006</v>
      </c>
      <c r="F380" s="4">
        <v>0</v>
      </c>
      <c r="G380" s="4">
        <v>4212514.4320999999</v>
      </c>
      <c r="H380" s="4">
        <v>4920836.6502999999</v>
      </c>
      <c r="I380" s="4">
        <v>4542141.9622</v>
      </c>
      <c r="J380" s="4">
        <v>2464703.6280999999</v>
      </c>
      <c r="K380" s="4">
        <v>29893064.266800001</v>
      </c>
      <c r="L380" s="5">
        <f t="shared" si="43"/>
        <v>152158749.84009999</v>
      </c>
      <c r="M380" s="8"/>
      <c r="N380" s="160"/>
      <c r="O380" s="152"/>
      <c r="P380" s="9">
        <v>8</v>
      </c>
      <c r="Q380" s="4" t="s">
        <v>763</v>
      </c>
      <c r="R380" s="4">
        <v>106024160.6499</v>
      </c>
      <c r="S380" s="4">
        <v>0</v>
      </c>
      <c r="T380" s="4">
        <v>4208492.3377999999</v>
      </c>
      <c r="U380" s="4">
        <v>4916138.2523999996</v>
      </c>
      <c r="V380" s="4">
        <v>4537805.1407000003</v>
      </c>
      <c r="W380" s="4">
        <v>2462350.3376000002</v>
      </c>
      <c r="X380" s="4">
        <v>25478326.0484</v>
      </c>
      <c r="Y380" s="5">
        <f t="shared" si="44"/>
        <v>147627272.76679999</v>
      </c>
    </row>
    <row r="381" spans="1:25" ht="24.9" customHeight="1">
      <c r="A381" s="155"/>
      <c r="B381" s="152"/>
      <c r="C381" s="1">
        <v>17</v>
      </c>
      <c r="D381" s="4" t="s">
        <v>413</v>
      </c>
      <c r="E381" s="4">
        <v>147665450.4021</v>
      </c>
      <c r="F381" s="4">
        <v>0</v>
      </c>
      <c r="G381" s="4">
        <v>5861389.6376999998</v>
      </c>
      <c r="H381" s="4">
        <v>6846965.4918999998</v>
      </c>
      <c r="I381" s="4">
        <v>6320040.9778000005</v>
      </c>
      <c r="J381" s="4">
        <v>3429445.4152000002</v>
      </c>
      <c r="K381" s="4">
        <v>41476162.498199999</v>
      </c>
      <c r="L381" s="5">
        <f t="shared" si="43"/>
        <v>211599454.42289999</v>
      </c>
      <c r="M381" s="8"/>
      <c r="N381" s="160"/>
      <c r="O381" s="152"/>
      <c r="P381" s="9">
        <v>9</v>
      </c>
      <c r="Q381" s="4" t="s">
        <v>764</v>
      </c>
      <c r="R381" s="4">
        <v>139828903.11160001</v>
      </c>
      <c r="S381" s="4">
        <v>0</v>
      </c>
      <c r="T381" s="4">
        <v>5550327.9983000001</v>
      </c>
      <c r="U381" s="4">
        <v>6483599.7301000003</v>
      </c>
      <c r="V381" s="4">
        <v>5984638.8924000002</v>
      </c>
      <c r="W381" s="4">
        <v>3247446.0978000001</v>
      </c>
      <c r="X381" s="4">
        <v>33047311.650699999</v>
      </c>
      <c r="Y381" s="5">
        <f t="shared" si="44"/>
        <v>194142227.48089999</v>
      </c>
    </row>
    <row r="382" spans="1:25" ht="24.9" customHeight="1">
      <c r="A382" s="155"/>
      <c r="B382" s="152"/>
      <c r="C382" s="1">
        <v>18</v>
      </c>
      <c r="D382" s="4" t="s">
        <v>414</v>
      </c>
      <c r="E382" s="4">
        <v>99321866.789499998</v>
      </c>
      <c r="F382" s="4">
        <v>0</v>
      </c>
      <c r="G382" s="4">
        <v>3942453.4257</v>
      </c>
      <c r="H382" s="4">
        <v>4605365.6602999996</v>
      </c>
      <c r="I382" s="4">
        <v>4250948.7926000003</v>
      </c>
      <c r="J382" s="4">
        <v>2306693.4057</v>
      </c>
      <c r="K382" s="4">
        <v>30331086.9179</v>
      </c>
      <c r="L382" s="5">
        <f t="shared" si="43"/>
        <v>144758414.99169999</v>
      </c>
      <c r="M382" s="8"/>
      <c r="N382" s="160"/>
      <c r="O382" s="152"/>
      <c r="P382" s="9">
        <v>10</v>
      </c>
      <c r="Q382" s="4" t="s">
        <v>765</v>
      </c>
      <c r="R382" s="4">
        <v>98614975.919499993</v>
      </c>
      <c r="S382" s="4">
        <v>0</v>
      </c>
      <c r="T382" s="4">
        <v>3914394.3042000001</v>
      </c>
      <c r="U382" s="4">
        <v>4572588.4780000001</v>
      </c>
      <c r="V382" s="4">
        <v>4220694.0563000003</v>
      </c>
      <c r="W382" s="4">
        <v>2290276.2705999999</v>
      </c>
      <c r="X382" s="4">
        <v>25688205.623300001</v>
      </c>
      <c r="Y382" s="5">
        <f t="shared" si="44"/>
        <v>139301134.65189999</v>
      </c>
    </row>
    <row r="383" spans="1:25" ht="24.9" customHeight="1">
      <c r="A383" s="155"/>
      <c r="B383" s="152"/>
      <c r="C383" s="1">
        <v>19</v>
      </c>
      <c r="D383" s="4" t="s">
        <v>415</v>
      </c>
      <c r="E383" s="4">
        <v>131055076.5465</v>
      </c>
      <c r="F383" s="4">
        <v>0</v>
      </c>
      <c r="G383" s="4">
        <v>5202062.2666999996</v>
      </c>
      <c r="H383" s="4">
        <v>6076774.1147999996</v>
      </c>
      <c r="I383" s="4">
        <v>5609121.5098999999</v>
      </c>
      <c r="J383" s="4">
        <v>3043679.0066999998</v>
      </c>
      <c r="K383" s="4">
        <v>38806556.9912</v>
      </c>
      <c r="L383" s="5">
        <f t="shared" si="43"/>
        <v>189793270.43580002</v>
      </c>
      <c r="M383" s="8"/>
      <c r="N383" s="160"/>
      <c r="O383" s="152"/>
      <c r="P383" s="9">
        <v>11</v>
      </c>
      <c r="Q383" s="4" t="s">
        <v>766</v>
      </c>
      <c r="R383" s="4">
        <v>94457467.826000005</v>
      </c>
      <c r="S383" s="4">
        <v>0</v>
      </c>
      <c r="T383" s="4">
        <v>3749367.3815000001</v>
      </c>
      <c r="U383" s="4">
        <v>4379812.7516999999</v>
      </c>
      <c r="V383" s="4">
        <v>4042753.8445000001</v>
      </c>
      <c r="W383" s="4">
        <v>2193720.5290000001</v>
      </c>
      <c r="X383" s="4">
        <v>22952538.079</v>
      </c>
      <c r="Y383" s="5">
        <f t="shared" si="44"/>
        <v>131775660.41170001</v>
      </c>
    </row>
    <row r="384" spans="1:25" ht="24.9" customHeight="1">
      <c r="A384" s="155"/>
      <c r="B384" s="152"/>
      <c r="C384" s="1">
        <v>20</v>
      </c>
      <c r="D384" s="4" t="s">
        <v>416</v>
      </c>
      <c r="E384" s="4">
        <v>109880123.2685</v>
      </c>
      <c r="F384" s="4">
        <v>0</v>
      </c>
      <c r="G384" s="4">
        <v>4361549.8016999997</v>
      </c>
      <c r="H384" s="4">
        <v>5094931.8897000002</v>
      </c>
      <c r="I384" s="4">
        <v>4702839.2884999998</v>
      </c>
      <c r="J384" s="4">
        <v>2551902.8583999998</v>
      </c>
      <c r="K384" s="4">
        <v>30516374.055599999</v>
      </c>
      <c r="L384" s="5">
        <f t="shared" si="43"/>
        <v>157107721.16239998</v>
      </c>
      <c r="M384" s="8"/>
      <c r="N384" s="160"/>
      <c r="O384" s="152"/>
      <c r="P384" s="9">
        <v>12</v>
      </c>
      <c r="Q384" s="4" t="s">
        <v>767</v>
      </c>
      <c r="R384" s="4">
        <v>101272850.5711</v>
      </c>
      <c r="S384" s="4">
        <v>0</v>
      </c>
      <c r="T384" s="4">
        <v>4019895.2111</v>
      </c>
      <c r="U384" s="4">
        <v>4695829.0597999999</v>
      </c>
      <c r="V384" s="4">
        <v>4334450.3660000004</v>
      </c>
      <c r="W384" s="4">
        <v>2352003.8854</v>
      </c>
      <c r="X384" s="4">
        <v>24532783.000500001</v>
      </c>
      <c r="Y384" s="5">
        <f t="shared" si="44"/>
        <v>141207812.0939</v>
      </c>
    </row>
    <row r="385" spans="1:25" ht="24.9" customHeight="1">
      <c r="A385" s="155"/>
      <c r="B385" s="152"/>
      <c r="C385" s="1">
        <v>21</v>
      </c>
      <c r="D385" s="4" t="s">
        <v>417</v>
      </c>
      <c r="E385" s="4">
        <v>140057073.21799999</v>
      </c>
      <c r="F385" s="4">
        <v>0</v>
      </c>
      <c r="G385" s="4">
        <v>5559384.9165000003</v>
      </c>
      <c r="H385" s="4">
        <v>6494179.5431000004</v>
      </c>
      <c r="I385" s="4">
        <v>5994404.5107000005</v>
      </c>
      <c r="J385" s="4">
        <v>3252745.2176999999</v>
      </c>
      <c r="K385" s="4">
        <v>39192260.437600002</v>
      </c>
      <c r="L385" s="5">
        <f t="shared" si="43"/>
        <v>200550047.84359998</v>
      </c>
      <c r="M385" s="8"/>
      <c r="N385" s="160"/>
      <c r="O385" s="152"/>
      <c r="P385" s="9">
        <v>13</v>
      </c>
      <c r="Q385" s="4" t="s">
        <v>768</v>
      </c>
      <c r="R385" s="4">
        <v>110146202.855</v>
      </c>
      <c r="S385" s="4">
        <v>0</v>
      </c>
      <c r="T385" s="4">
        <v>4372111.4878000002</v>
      </c>
      <c r="U385" s="4">
        <v>5107269.4929999998</v>
      </c>
      <c r="V385" s="4">
        <v>4714227.4221999999</v>
      </c>
      <c r="W385" s="4">
        <v>2558082.4042000002</v>
      </c>
      <c r="X385" s="4">
        <v>28318632.002300002</v>
      </c>
      <c r="Y385" s="5">
        <f t="shared" si="44"/>
        <v>155216525.6645</v>
      </c>
    </row>
    <row r="386" spans="1:25" ht="24.9" customHeight="1">
      <c r="A386" s="155"/>
      <c r="B386" s="152"/>
      <c r="C386" s="1">
        <v>22</v>
      </c>
      <c r="D386" s="4" t="s">
        <v>418</v>
      </c>
      <c r="E386" s="4">
        <v>156695628.63330001</v>
      </c>
      <c r="F386" s="4">
        <v>0</v>
      </c>
      <c r="G386" s="4">
        <v>6219830.9181000004</v>
      </c>
      <c r="H386" s="4">
        <v>7265677.6453999998</v>
      </c>
      <c r="I386" s="4">
        <v>6706530.1416999996</v>
      </c>
      <c r="J386" s="4">
        <v>3639166.1268000002</v>
      </c>
      <c r="K386" s="4">
        <v>40584626.371399999</v>
      </c>
      <c r="L386" s="5">
        <f t="shared" si="43"/>
        <v>221111459.83669999</v>
      </c>
      <c r="M386" s="8"/>
      <c r="N386" s="160"/>
      <c r="O386" s="152"/>
      <c r="P386" s="9">
        <v>14</v>
      </c>
      <c r="Q386" s="4" t="s">
        <v>769</v>
      </c>
      <c r="R386" s="4">
        <v>121203366.1594</v>
      </c>
      <c r="S386" s="4">
        <v>0</v>
      </c>
      <c r="T386" s="4">
        <v>4811011.3267999999</v>
      </c>
      <c r="U386" s="4">
        <v>5619969.0810000002</v>
      </c>
      <c r="V386" s="4">
        <v>5187470.9939999999</v>
      </c>
      <c r="W386" s="4">
        <v>2814878.6819000002</v>
      </c>
      <c r="X386" s="4">
        <v>31648496.229600001</v>
      </c>
      <c r="Y386" s="5">
        <f t="shared" si="44"/>
        <v>171285192.4727</v>
      </c>
    </row>
    <row r="387" spans="1:25" ht="24.9" customHeight="1">
      <c r="A387" s="155"/>
      <c r="B387" s="153"/>
      <c r="C387" s="1">
        <v>23</v>
      </c>
      <c r="D387" s="4" t="s">
        <v>419</v>
      </c>
      <c r="E387" s="4">
        <v>159999774.94710001</v>
      </c>
      <c r="F387" s="4">
        <v>0</v>
      </c>
      <c r="G387" s="4">
        <v>6350984.7452999996</v>
      </c>
      <c r="H387" s="4">
        <v>7418884.6124</v>
      </c>
      <c r="I387" s="4">
        <v>6847946.7022000002</v>
      </c>
      <c r="J387" s="4">
        <v>3715903.0304</v>
      </c>
      <c r="K387" s="4">
        <v>46119612.474299997</v>
      </c>
      <c r="L387" s="5">
        <f t="shared" si="43"/>
        <v>230453106.5117</v>
      </c>
      <c r="M387" s="8"/>
      <c r="N387" s="160"/>
      <c r="O387" s="152"/>
      <c r="P387" s="9">
        <v>15</v>
      </c>
      <c r="Q387" s="4" t="s">
        <v>770</v>
      </c>
      <c r="R387" s="4">
        <v>112414909.88590001</v>
      </c>
      <c r="S387" s="4">
        <v>0</v>
      </c>
      <c r="T387" s="4">
        <v>4462164.8877999997</v>
      </c>
      <c r="U387" s="4">
        <v>5212465.1140000001</v>
      </c>
      <c r="V387" s="4">
        <v>4811327.4638999999</v>
      </c>
      <c r="W387" s="4">
        <v>2610771.8242000001</v>
      </c>
      <c r="X387" s="4">
        <v>23892716.600000001</v>
      </c>
      <c r="Y387" s="5">
        <f t="shared" si="44"/>
        <v>153404355.77579999</v>
      </c>
    </row>
    <row r="388" spans="1:25" ht="24.9" customHeight="1">
      <c r="A388" s="1"/>
      <c r="B388" s="156" t="s">
        <v>830</v>
      </c>
      <c r="C388" s="157"/>
      <c r="D388" s="158"/>
      <c r="E388" s="11">
        <f>SUM(E365:E387)</f>
        <v>3121696601.3240008</v>
      </c>
      <c r="F388" s="11">
        <f t="shared" ref="F388:K388" si="51">SUM(F365:F387)</f>
        <v>0</v>
      </c>
      <c r="G388" s="11">
        <f t="shared" si="51"/>
        <v>123911721.13199998</v>
      </c>
      <c r="H388" s="11">
        <f t="shared" si="51"/>
        <v>144747121.59999999</v>
      </c>
      <c r="I388" s="11">
        <f t="shared" si="51"/>
        <v>133607762.59370001</v>
      </c>
      <c r="J388" s="11">
        <f t="shared" si="51"/>
        <v>72499613.606599987</v>
      </c>
      <c r="K388" s="11">
        <f t="shared" si="51"/>
        <v>860516087.19439995</v>
      </c>
      <c r="L388" s="6">
        <f t="shared" si="43"/>
        <v>4456978907.4507008</v>
      </c>
      <c r="M388" s="24"/>
      <c r="N388" s="160"/>
      <c r="O388" s="152"/>
      <c r="P388" s="9">
        <v>16</v>
      </c>
      <c r="Q388" s="4" t="s">
        <v>771</v>
      </c>
      <c r="R388" s="4">
        <v>117155603.25</v>
      </c>
      <c r="S388" s="4">
        <v>0</v>
      </c>
      <c r="T388" s="4">
        <v>4650340.5976999998</v>
      </c>
      <c r="U388" s="4">
        <v>5432282.0297999997</v>
      </c>
      <c r="V388" s="4">
        <v>5014227.8460999997</v>
      </c>
      <c r="W388" s="4">
        <v>2720871.7093000002</v>
      </c>
      <c r="X388" s="4">
        <v>26823134.5484</v>
      </c>
      <c r="Y388" s="5">
        <f t="shared" si="44"/>
        <v>161796459.9813</v>
      </c>
    </row>
    <row r="389" spans="1:25" ht="24.9" customHeight="1">
      <c r="A389" s="155">
        <v>19</v>
      </c>
      <c r="B389" s="151" t="s">
        <v>43</v>
      </c>
      <c r="C389" s="1">
        <v>1</v>
      </c>
      <c r="D389" s="4" t="s">
        <v>420</v>
      </c>
      <c r="E389" s="4">
        <v>102675074.8805</v>
      </c>
      <c r="F389" s="4">
        <v>0</v>
      </c>
      <c r="G389" s="4">
        <v>4075554.6968999999</v>
      </c>
      <c r="H389" s="4">
        <v>4760847.5285</v>
      </c>
      <c r="I389" s="4">
        <v>4394465.1837999998</v>
      </c>
      <c r="J389" s="4">
        <v>2384569.7409000001</v>
      </c>
      <c r="K389" s="4">
        <v>30612481.5031</v>
      </c>
      <c r="L389" s="5">
        <f t="shared" si="43"/>
        <v>148902993.53369999</v>
      </c>
      <c r="M389" s="8"/>
      <c r="N389" s="161"/>
      <c r="O389" s="153"/>
      <c r="P389" s="9">
        <v>17</v>
      </c>
      <c r="Q389" s="4" t="s">
        <v>772</v>
      </c>
      <c r="R389" s="4">
        <v>116877200.5512</v>
      </c>
      <c r="S389" s="4">
        <v>0</v>
      </c>
      <c r="T389" s="4">
        <v>4639289.7615999999</v>
      </c>
      <c r="U389" s="4">
        <v>5419373.0272000004</v>
      </c>
      <c r="V389" s="4">
        <v>5002312.2866000002</v>
      </c>
      <c r="W389" s="4">
        <v>2714405.9662000001</v>
      </c>
      <c r="X389" s="4">
        <v>25934973.854200002</v>
      </c>
      <c r="Y389" s="5">
        <f t="shared" si="44"/>
        <v>160587555.447</v>
      </c>
    </row>
    <row r="390" spans="1:25" ht="24.9" customHeight="1">
      <c r="A390" s="155"/>
      <c r="B390" s="152"/>
      <c r="C390" s="1">
        <v>2</v>
      </c>
      <c r="D390" s="4" t="s">
        <v>421</v>
      </c>
      <c r="E390" s="4">
        <v>105166260.1883</v>
      </c>
      <c r="F390" s="4">
        <v>0</v>
      </c>
      <c r="G390" s="4">
        <v>4174439.0852999999</v>
      </c>
      <c r="H390" s="4">
        <v>4876359.0431000004</v>
      </c>
      <c r="I390" s="4">
        <v>4501087.2351000002</v>
      </c>
      <c r="J390" s="4">
        <v>2442426.0913</v>
      </c>
      <c r="K390" s="4">
        <v>31577855.217300002</v>
      </c>
      <c r="L390" s="5">
        <f t="shared" si="43"/>
        <v>152738426.86039999</v>
      </c>
      <c r="M390" s="8"/>
      <c r="N390" s="15"/>
      <c r="O390" s="156" t="s">
        <v>847</v>
      </c>
      <c r="P390" s="157"/>
      <c r="Q390" s="158"/>
      <c r="R390" s="11">
        <f>SUM(R373:R389)</f>
        <v>1979977361.8081999</v>
      </c>
      <c r="S390" s="11">
        <f t="shared" ref="S390:X390" si="52">SUM(S373:S389)</f>
        <v>0</v>
      </c>
      <c r="T390" s="11">
        <f t="shared" si="52"/>
        <v>78592648.177100003</v>
      </c>
      <c r="U390" s="11">
        <f t="shared" si="52"/>
        <v>91807776.525299981</v>
      </c>
      <c r="V390" s="11">
        <f t="shared" si="52"/>
        <v>84742490.729099989</v>
      </c>
      <c r="W390" s="11">
        <f t="shared" si="52"/>
        <v>45983838.922899999</v>
      </c>
      <c r="X390" s="11">
        <f t="shared" si="52"/>
        <v>467001657.88380009</v>
      </c>
      <c r="Y390" s="6">
        <f t="shared" si="44"/>
        <v>2748105774.0463996</v>
      </c>
    </row>
    <row r="391" spans="1:25" ht="24.9" customHeight="1">
      <c r="A391" s="155"/>
      <c r="B391" s="152"/>
      <c r="C391" s="1">
        <v>3</v>
      </c>
      <c r="D391" s="4" t="s">
        <v>422</v>
      </c>
      <c r="E391" s="4">
        <v>95890909.907100007</v>
      </c>
      <c r="F391" s="4">
        <v>0</v>
      </c>
      <c r="G391" s="4">
        <v>3806266.0164999999</v>
      </c>
      <c r="H391" s="4">
        <v>4446278.7289000005</v>
      </c>
      <c r="I391" s="4">
        <v>4104104.7744</v>
      </c>
      <c r="J391" s="4">
        <v>2227011.3994</v>
      </c>
      <c r="K391" s="4">
        <v>29931970.187399998</v>
      </c>
      <c r="L391" s="5">
        <f t="shared" si="43"/>
        <v>140406541.01370001</v>
      </c>
      <c r="M391" s="8"/>
      <c r="N391" s="159">
        <v>36</v>
      </c>
      <c r="O391" s="151" t="s">
        <v>60</v>
      </c>
      <c r="P391" s="9">
        <v>1</v>
      </c>
      <c r="Q391" s="4" t="s">
        <v>773</v>
      </c>
      <c r="R391" s="4">
        <v>110013051.9006</v>
      </c>
      <c r="S391" s="4">
        <v>0</v>
      </c>
      <c r="T391" s="4">
        <v>4366826.2323000003</v>
      </c>
      <c r="U391" s="4">
        <v>5101095.5371000003</v>
      </c>
      <c r="V391" s="4">
        <v>4708528.5976999998</v>
      </c>
      <c r="W391" s="4">
        <v>2554990.0496999999</v>
      </c>
      <c r="X391" s="4">
        <v>27103822.282400001</v>
      </c>
      <c r="Y391" s="5">
        <f t="shared" si="44"/>
        <v>153848314.59980002</v>
      </c>
    </row>
    <row r="392" spans="1:25" ht="24.9" customHeight="1">
      <c r="A392" s="155"/>
      <c r="B392" s="152"/>
      <c r="C392" s="1">
        <v>4</v>
      </c>
      <c r="D392" s="4" t="s">
        <v>423</v>
      </c>
      <c r="E392" s="4">
        <v>104028380.4023</v>
      </c>
      <c r="F392" s="4">
        <v>0</v>
      </c>
      <c r="G392" s="4">
        <v>4129272.4145</v>
      </c>
      <c r="H392" s="4">
        <v>4823597.7262000004</v>
      </c>
      <c r="I392" s="4">
        <v>4452386.2907999996</v>
      </c>
      <c r="J392" s="4">
        <v>2415999.4857000001</v>
      </c>
      <c r="K392" s="4">
        <v>31499858.614700001</v>
      </c>
      <c r="L392" s="5">
        <f t="shared" si="43"/>
        <v>151349494.93419999</v>
      </c>
      <c r="M392" s="8"/>
      <c r="N392" s="160"/>
      <c r="O392" s="152"/>
      <c r="P392" s="9">
        <v>2</v>
      </c>
      <c r="Q392" s="4" t="s">
        <v>774</v>
      </c>
      <c r="R392" s="4">
        <v>106520130.1918</v>
      </c>
      <c r="S392" s="4">
        <v>0</v>
      </c>
      <c r="T392" s="4">
        <v>4228179.2092000004</v>
      </c>
      <c r="U392" s="4">
        <v>4939135.4148000004</v>
      </c>
      <c r="V392" s="4">
        <v>4559032.5017999997</v>
      </c>
      <c r="W392" s="4">
        <v>2473868.9457999999</v>
      </c>
      <c r="X392" s="4">
        <v>29793620.109200001</v>
      </c>
      <c r="Y392" s="5">
        <f t="shared" si="44"/>
        <v>152513966.37260002</v>
      </c>
    </row>
    <row r="393" spans="1:25" ht="24.9" customHeight="1">
      <c r="A393" s="155"/>
      <c r="B393" s="152"/>
      <c r="C393" s="1">
        <v>5</v>
      </c>
      <c r="D393" s="4" t="s">
        <v>424</v>
      </c>
      <c r="E393" s="4">
        <v>126085821.57340001</v>
      </c>
      <c r="F393" s="4">
        <v>0</v>
      </c>
      <c r="G393" s="4">
        <v>5004814.0985000003</v>
      </c>
      <c r="H393" s="4">
        <v>5846359.2329000002</v>
      </c>
      <c r="I393" s="4">
        <v>5396438.7532000002</v>
      </c>
      <c r="J393" s="4">
        <v>2928270.9092999999</v>
      </c>
      <c r="K393" s="4">
        <v>36818575.931000002</v>
      </c>
      <c r="L393" s="5">
        <f t="shared" ref="L393:L413" si="53">E393+F393+G393+H393+I393+J393+K393</f>
        <v>182080280.49829999</v>
      </c>
      <c r="M393" s="8"/>
      <c r="N393" s="160"/>
      <c r="O393" s="152"/>
      <c r="P393" s="9">
        <v>3</v>
      </c>
      <c r="Q393" s="4" t="s">
        <v>775</v>
      </c>
      <c r="R393" s="4">
        <v>125711201.3502</v>
      </c>
      <c r="S393" s="4">
        <v>0</v>
      </c>
      <c r="T393" s="4">
        <v>4989944.0318</v>
      </c>
      <c r="U393" s="4">
        <v>5828988.8070999999</v>
      </c>
      <c r="V393" s="4">
        <v>5380405.1098999996</v>
      </c>
      <c r="W393" s="4">
        <v>2919570.5693999999</v>
      </c>
      <c r="X393" s="4">
        <v>31284114.6899</v>
      </c>
      <c r="Y393" s="5">
        <f t="shared" ref="Y393:Y413" si="54">R393+S393+T393+U393+V393+W393+X393</f>
        <v>176114224.55830002</v>
      </c>
    </row>
    <row r="394" spans="1:25" ht="24.9" customHeight="1">
      <c r="A394" s="155"/>
      <c r="B394" s="152"/>
      <c r="C394" s="1">
        <v>6</v>
      </c>
      <c r="D394" s="4" t="s">
        <v>425</v>
      </c>
      <c r="E394" s="4">
        <v>100453194.2871</v>
      </c>
      <c r="F394" s="4">
        <v>0</v>
      </c>
      <c r="G394" s="4">
        <v>3987360.0118999998</v>
      </c>
      <c r="H394" s="4">
        <v>4657823.1601</v>
      </c>
      <c r="I394" s="4">
        <v>4299369.3008000003</v>
      </c>
      <c r="J394" s="4">
        <v>2332967.8380999998</v>
      </c>
      <c r="K394" s="4">
        <v>30416826.965399999</v>
      </c>
      <c r="L394" s="5">
        <f t="shared" si="53"/>
        <v>146147541.5634</v>
      </c>
      <c r="M394" s="8"/>
      <c r="N394" s="160"/>
      <c r="O394" s="152"/>
      <c r="P394" s="9">
        <v>4</v>
      </c>
      <c r="Q394" s="4" t="s">
        <v>776</v>
      </c>
      <c r="R394" s="4">
        <v>138748491.93509999</v>
      </c>
      <c r="S394" s="4">
        <v>0</v>
      </c>
      <c r="T394" s="4">
        <v>5507442.4698999999</v>
      </c>
      <c r="U394" s="4">
        <v>6433503.1231000004</v>
      </c>
      <c r="V394" s="4">
        <v>5938397.5888999999</v>
      </c>
      <c r="W394" s="4">
        <v>3222354.1677999999</v>
      </c>
      <c r="X394" s="4">
        <v>34073909.7064</v>
      </c>
      <c r="Y394" s="5">
        <f t="shared" si="54"/>
        <v>193924098.99120003</v>
      </c>
    </row>
    <row r="395" spans="1:25" ht="24.9" customHeight="1">
      <c r="A395" s="155"/>
      <c r="B395" s="152"/>
      <c r="C395" s="1">
        <v>7</v>
      </c>
      <c r="D395" s="4" t="s">
        <v>426</v>
      </c>
      <c r="E395" s="4">
        <v>162142381.82370001</v>
      </c>
      <c r="F395" s="4">
        <v>0</v>
      </c>
      <c r="G395" s="4">
        <v>6436032.7622999996</v>
      </c>
      <c r="H395" s="4">
        <v>7518233.2095999997</v>
      </c>
      <c r="I395" s="4">
        <v>6939649.6917000003</v>
      </c>
      <c r="J395" s="4">
        <v>3765663.8465</v>
      </c>
      <c r="K395" s="4">
        <v>45358299.7742</v>
      </c>
      <c r="L395" s="5">
        <f t="shared" si="53"/>
        <v>232160261.10800004</v>
      </c>
      <c r="M395" s="8"/>
      <c r="N395" s="160"/>
      <c r="O395" s="152"/>
      <c r="P395" s="9">
        <v>5</v>
      </c>
      <c r="Q395" s="4" t="s">
        <v>777</v>
      </c>
      <c r="R395" s="4">
        <v>120765775.56219999</v>
      </c>
      <c r="S395" s="4">
        <v>0</v>
      </c>
      <c r="T395" s="4">
        <v>4793641.7323000003</v>
      </c>
      <c r="U395" s="4">
        <v>5599678.8391000004</v>
      </c>
      <c r="V395" s="4">
        <v>5168742.2357999999</v>
      </c>
      <c r="W395" s="4">
        <v>2804715.8912</v>
      </c>
      <c r="X395" s="4">
        <v>30856519.714299999</v>
      </c>
      <c r="Y395" s="5">
        <f t="shared" si="54"/>
        <v>169989073.97490001</v>
      </c>
    </row>
    <row r="396" spans="1:25" ht="24.9" customHeight="1">
      <c r="A396" s="155"/>
      <c r="B396" s="152"/>
      <c r="C396" s="1">
        <v>8</v>
      </c>
      <c r="D396" s="4" t="s">
        <v>427</v>
      </c>
      <c r="E396" s="4">
        <v>110470164.4234</v>
      </c>
      <c r="F396" s="4">
        <v>0</v>
      </c>
      <c r="G396" s="4">
        <v>4384970.7244999995</v>
      </c>
      <c r="H396" s="4">
        <v>5122290.9735000003</v>
      </c>
      <c r="I396" s="4">
        <v>4728092.8888999997</v>
      </c>
      <c r="J396" s="4">
        <v>2565606.2259</v>
      </c>
      <c r="K396" s="4">
        <v>32651664.702599999</v>
      </c>
      <c r="L396" s="5">
        <f t="shared" si="53"/>
        <v>159922789.93879998</v>
      </c>
      <c r="M396" s="8"/>
      <c r="N396" s="160"/>
      <c r="O396" s="152"/>
      <c r="P396" s="9">
        <v>6</v>
      </c>
      <c r="Q396" s="4" t="s">
        <v>778</v>
      </c>
      <c r="R396" s="4">
        <v>167690237.56020001</v>
      </c>
      <c r="S396" s="4">
        <v>0</v>
      </c>
      <c r="T396" s="4">
        <v>6656247.7418</v>
      </c>
      <c r="U396" s="4">
        <v>7775476.7061000001</v>
      </c>
      <c r="V396" s="4">
        <v>7177096.4031999996</v>
      </c>
      <c r="W396" s="4">
        <v>3894509.6148999999</v>
      </c>
      <c r="X396" s="4">
        <v>41623124.917999998</v>
      </c>
      <c r="Y396" s="5">
        <f t="shared" si="54"/>
        <v>234816692.94419998</v>
      </c>
    </row>
    <row r="397" spans="1:25" ht="24.9" customHeight="1">
      <c r="A397" s="155"/>
      <c r="B397" s="152"/>
      <c r="C397" s="1">
        <v>9</v>
      </c>
      <c r="D397" s="4" t="s">
        <v>428</v>
      </c>
      <c r="E397" s="4">
        <v>118751138.6046</v>
      </c>
      <c r="F397" s="4">
        <v>0</v>
      </c>
      <c r="G397" s="4">
        <v>4713673.3162000002</v>
      </c>
      <c r="H397" s="4">
        <v>5506263.9631000003</v>
      </c>
      <c r="I397" s="4">
        <v>5082516.3239000002</v>
      </c>
      <c r="J397" s="4">
        <v>2757927.1030000001</v>
      </c>
      <c r="K397" s="4">
        <v>33701725.608900003</v>
      </c>
      <c r="L397" s="5">
        <f t="shared" si="53"/>
        <v>170513244.91970003</v>
      </c>
      <c r="M397" s="8"/>
      <c r="N397" s="160"/>
      <c r="O397" s="152"/>
      <c r="P397" s="9">
        <v>7</v>
      </c>
      <c r="Q397" s="4" t="s">
        <v>779</v>
      </c>
      <c r="R397" s="4">
        <v>127353460.3319</v>
      </c>
      <c r="S397" s="4">
        <v>0</v>
      </c>
      <c r="T397" s="4">
        <v>5055131.3843999999</v>
      </c>
      <c r="U397" s="4">
        <v>5905137.2259999998</v>
      </c>
      <c r="V397" s="4">
        <v>5450693.3460999997</v>
      </c>
      <c r="W397" s="4">
        <v>2957711.0926000001</v>
      </c>
      <c r="X397" s="4">
        <v>35487372.093900003</v>
      </c>
      <c r="Y397" s="5">
        <f t="shared" si="54"/>
        <v>182209505.47489998</v>
      </c>
    </row>
    <row r="398" spans="1:25" ht="24.9" customHeight="1">
      <c r="A398" s="155"/>
      <c r="B398" s="152"/>
      <c r="C398" s="1">
        <v>10</v>
      </c>
      <c r="D398" s="4" t="s">
        <v>429</v>
      </c>
      <c r="E398" s="4">
        <v>119582837.93520001</v>
      </c>
      <c r="F398" s="4">
        <v>0</v>
      </c>
      <c r="G398" s="4">
        <v>4746686.5486000003</v>
      </c>
      <c r="H398" s="4">
        <v>5544828.2758999998</v>
      </c>
      <c r="I398" s="4">
        <v>5118112.8282000003</v>
      </c>
      <c r="J398" s="4">
        <v>2777242.8431000002</v>
      </c>
      <c r="K398" s="4">
        <v>35057082.335699998</v>
      </c>
      <c r="L398" s="5">
        <f t="shared" si="53"/>
        <v>172826790.76670003</v>
      </c>
      <c r="M398" s="8"/>
      <c r="N398" s="160"/>
      <c r="O398" s="152"/>
      <c r="P398" s="9">
        <v>8</v>
      </c>
      <c r="Q398" s="4" t="s">
        <v>388</v>
      </c>
      <c r="R398" s="4">
        <v>115544264.33759999</v>
      </c>
      <c r="S398" s="4">
        <v>0</v>
      </c>
      <c r="T398" s="4">
        <v>4586380.5774999997</v>
      </c>
      <c r="U398" s="4">
        <v>5357567.3154999996</v>
      </c>
      <c r="V398" s="4">
        <v>4945262.9803999998</v>
      </c>
      <c r="W398" s="4">
        <v>2683449.287</v>
      </c>
      <c r="X398" s="4">
        <v>29294176.640500002</v>
      </c>
      <c r="Y398" s="5">
        <f t="shared" si="54"/>
        <v>162411101.13850001</v>
      </c>
    </row>
    <row r="399" spans="1:25" ht="24.9" customHeight="1">
      <c r="A399" s="155"/>
      <c r="B399" s="152"/>
      <c r="C399" s="1">
        <v>11</v>
      </c>
      <c r="D399" s="4" t="s">
        <v>430</v>
      </c>
      <c r="E399" s="4">
        <v>110836763.7438</v>
      </c>
      <c r="F399" s="4">
        <v>0</v>
      </c>
      <c r="G399" s="4">
        <v>4399522.4117999999</v>
      </c>
      <c r="H399" s="4">
        <v>5139289.4852999998</v>
      </c>
      <c r="I399" s="4">
        <v>4743783.2396999998</v>
      </c>
      <c r="J399" s="4">
        <v>2574120.2848999999</v>
      </c>
      <c r="K399" s="4">
        <v>29228795.252999999</v>
      </c>
      <c r="L399" s="5">
        <f t="shared" si="53"/>
        <v>156922274.41850001</v>
      </c>
      <c r="M399" s="8"/>
      <c r="N399" s="160"/>
      <c r="O399" s="152"/>
      <c r="P399" s="9">
        <v>9</v>
      </c>
      <c r="Q399" s="4" t="s">
        <v>780</v>
      </c>
      <c r="R399" s="4">
        <v>124906617.2242</v>
      </c>
      <c r="S399" s="4">
        <v>0</v>
      </c>
      <c r="T399" s="4">
        <v>4958007.1024000002</v>
      </c>
      <c r="U399" s="4">
        <v>5791681.7747</v>
      </c>
      <c r="V399" s="4">
        <v>5345969.1288999999</v>
      </c>
      <c r="W399" s="4">
        <v>2900884.5644</v>
      </c>
      <c r="X399" s="4">
        <v>31237039.460700002</v>
      </c>
      <c r="Y399" s="5">
        <f t="shared" si="54"/>
        <v>175140199.25529999</v>
      </c>
    </row>
    <row r="400" spans="1:25" ht="24.9" customHeight="1">
      <c r="A400" s="155"/>
      <c r="B400" s="152"/>
      <c r="C400" s="1">
        <v>12</v>
      </c>
      <c r="D400" s="4" t="s">
        <v>431</v>
      </c>
      <c r="E400" s="4">
        <v>108584994.1723</v>
      </c>
      <c r="F400" s="4">
        <v>0</v>
      </c>
      <c r="G400" s="4">
        <v>4310141.3223000001</v>
      </c>
      <c r="H400" s="4">
        <v>5034879.2220000001</v>
      </c>
      <c r="I400" s="4">
        <v>4647408.1166000003</v>
      </c>
      <c r="J400" s="4">
        <v>2521824.2278</v>
      </c>
      <c r="K400" s="4">
        <v>32100745.887200002</v>
      </c>
      <c r="L400" s="5">
        <f t="shared" si="53"/>
        <v>157199992.94820002</v>
      </c>
      <c r="M400" s="8"/>
      <c r="N400" s="160"/>
      <c r="O400" s="152"/>
      <c r="P400" s="9">
        <v>10</v>
      </c>
      <c r="Q400" s="4" t="s">
        <v>781</v>
      </c>
      <c r="R400" s="4">
        <v>164866548.19800001</v>
      </c>
      <c r="S400" s="4">
        <v>0</v>
      </c>
      <c r="T400" s="4">
        <v>6544165.0336999996</v>
      </c>
      <c r="U400" s="4">
        <v>7644547.6122000003</v>
      </c>
      <c r="V400" s="4">
        <v>7056243.2691000002</v>
      </c>
      <c r="W400" s="4">
        <v>3828931.0485999999</v>
      </c>
      <c r="X400" s="4">
        <v>36122254.794299997</v>
      </c>
      <c r="Y400" s="5">
        <f t="shared" si="54"/>
        <v>226062689.95589998</v>
      </c>
    </row>
    <row r="401" spans="1:25" ht="24.9" customHeight="1">
      <c r="A401" s="155"/>
      <c r="B401" s="152"/>
      <c r="C401" s="1">
        <v>13</v>
      </c>
      <c r="D401" s="4" t="s">
        <v>432</v>
      </c>
      <c r="E401" s="4">
        <v>113455966.80400001</v>
      </c>
      <c r="F401" s="4">
        <v>0</v>
      </c>
      <c r="G401" s="4">
        <v>4503488.2997000003</v>
      </c>
      <c r="H401" s="4">
        <v>5260736.9391000001</v>
      </c>
      <c r="I401" s="4">
        <v>4855884.4159000004</v>
      </c>
      <c r="J401" s="4">
        <v>2634949.7741999999</v>
      </c>
      <c r="K401" s="4">
        <v>32837735.422899999</v>
      </c>
      <c r="L401" s="5">
        <f t="shared" si="53"/>
        <v>163548761.65580001</v>
      </c>
      <c r="M401" s="8"/>
      <c r="N401" s="160"/>
      <c r="O401" s="152"/>
      <c r="P401" s="9">
        <v>11</v>
      </c>
      <c r="Q401" s="4" t="s">
        <v>782</v>
      </c>
      <c r="R401" s="4">
        <v>102939369.9549</v>
      </c>
      <c r="S401" s="4">
        <v>0</v>
      </c>
      <c r="T401" s="4">
        <v>4086045.5490999999</v>
      </c>
      <c r="U401" s="4">
        <v>4773102.3872999996</v>
      </c>
      <c r="V401" s="4">
        <v>4405776.9408999998</v>
      </c>
      <c r="W401" s="4">
        <v>2390707.8424999998</v>
      </c>
      <c r="X401" s="4">
        <v>26704134.9012</v>
      </c>
      <c r="Y401" s="5">
        <f t="shared" si="54"/>
        <v>145299137.57589999</v>
      </c>
    </row>
    <row r="402" spans="1:25" ht="24.9" customHeight="1">
      <c r="A402" s="155"/>
      <c r="B402" s="152"/>
      <c r="C402" s="1">
        <v>14</v>
      </c>
      <c r="D402" s="4" t="s">
        <v>433</v>
      </c>
      <c r="E402" s="4">
        <v>101203231.508</v>
      </c>
      <c r="F402" s="4">
        <v>0</v>
      </c>
      <c r="G402" s="4">
        <v>4017131.7722</v>
      </c>
      <c r="H402" s="4">
        <v>4692600.9565000003</v>
      </c>
      <c r="I402" s="4">
        <v>4331470.6891000001</v>
      </c>
      <c r="J402" s="4">
        <v>2350387.0225</v>
      </c>
      <c r="K402" s="4">
        <v>29911054.560600001</v>
      </c>
      <c r="L402" s="5">
        <f t="shared" si="53"/>
        <v>146505876.50889999</v>
      </c>
      <c r="M402" s="8"/>
      <c r="N402" s="160"/>
      <c r="O402" s="152"/>
      <c r="P402" s="9">
        <v>12</v>
      </c>
      <c r="Q402" s="4" t="s">
        <v>783</v>
      </c>
      <c r="R402" s="4">
        <v>118896673.7429</v>
      </c>
      <c r="S402" s="4">
        <v>0</v>
      </c>
      <c r="T402" s="4">
        <v>4719450.1458000001</v>
      </c>
      <c r="U402" s="4">
        <v>5513012.1501000002</v>
      </c>
      <c r="V402" s="4">
        <v>5088745.1880999999</v>
      </c>
      <c r="W402" s="4">
        <v>2761307.0731000002</v>
      </c>
      <c r="X402" s="4">
        <v>31497791.626499999</v>
      </c>
      <c r="Y402" s="5">
        <f t="shared" si="54"/>
        <v>168476979.92650002</v>
      </c>
    </row>
    <row r="403" spans="1:25" ht="24.9" customHeight="1">
      <c r="A403" s="155"/>
      <c r="B403" s="152"/>
      <c r="C403" s="1">
        <v>15</v>
      </c>
      <c r="D403" s="4" t="s">
        <v>434</v>
      </c>
      <c r="E403" s="4">
        <v>100675128.56649999</v>
      </c>
      <c r="F403" s="4">
        <v>0</v>
      </c>
      <c r="G403" s="4">
        <v>3996169.4068999998</v>
      </c>
      <c r="H403" s="4">
        <v>4668113.8296999997</v>
      </c>
      <c r="I403" s="4">
        <v>4308868.0274</v>
      </c>
      <c r="J403" s="4">
        <v>2338122.1345000002</v>
      </c>
      <c r="K403" s="4">
        <v>27138016.155699998</v>
      </c>
      <c r="L403" s="5">
        <f t="shared" si="53"/>
        <v>143124418.1207</v>
      </c>
      <c r="M403" s="8"/>
      <c r="N403" s="160"/>
      <c r="O403" s="152"/>
      <c r="P403" s="9">
        <v>13</v>
      </c>
      <c r="Q403" s="4" t="s">
        <v>784</v>
      </c>
      <c r="R403" s="4">
        <v>125967117.213</v>
      </c>
      <c r="S403" s="4">
        <v>0</v>
      </c>
      <c r="T403" s="4">
        <v>5000102.2819999997</v>
      </c>
      <c r="U403" s="4">
        <v>5840855.1379000004</v>
      </c>
      <c r="V403" s="4">
        <v>5391358.2390000001</v>
      </c>
      <c r="W403" s="4">
        <v>2925514.0685999999</v>
      </c>
      <c r="X403" s="4">
        <v>34561599.436800003</v>
      </c>
      <c r="Y403" s="5">
        <f t="shared" si="54"/>
        <v>179686546.37729999</v>
      </c>
    </row>
    <row r="404" spans="1:25" ht="24.9" customHeight="1">
      <c r="A404" s="155"/>
      <c r="B404" s="152"/>
      <c r="C404" s="1">
        <v>16</v>
      </c>
      <c r="D404" s="4" t="s">
        <v>435</v>
      </c>
      <c r="E404" s="4">
        <v>108806745.6569</v>
      </c>
      <c r="F404" s="4">
        <v>0</v>
      </c>
      <c r="G404" s="4">
        <v>4318943.4615000002</v>
      </c>
      <c r="H404" s="4">
        <v>5045161.4156999998</v>
      </c>
      <c r="I404" s="4">
        <v>4656899.0196000002</v>
      </c>
      <c r="J404" s="4">
        <v>2526974.2788</v>
      </c>
      <c r="K404" s="4">
        <v>32232628.859700002</v>
      </c>
      <c r="L404" s="5">
        <f t="shared" si="53"/>
        <v>157587352.69220001</v>
      </c>
      <c r="M404" s="8"/>
      <c r="N404" s="161"/>
      <c r="O404" s="153"/>
      <c r="P404" s="9">
        <v>14</v>
      </c>
      <c r="Q404" s="4" t="s">
        <v>785</v>
      </c>
      <c r="R404" s="4">
        <v>139118964.68849999</v>
      </c>
      <c r="S404" s="4">
        <v>0</v>
      </c>
      <c r="T404" s="4">
        <v>5522147.9080999997</v>
      </c>
      <c r="U404" s="4">
        <v>6450681.2385999998</v>
      </c>
      <c r="V404" s="4">
        <v>5954253.7216999996</v>
      </c>
      <c r="W404" s="4">
        <v>3230958.1850000001</v>
      </c>
      <c r="X404" s="4">
        <v>36239008.595799997</v>
      </c>
      <c r="Y404" s="5">
        <f t="shared" si="54"/>
        <v>196516014.33770001</v>
      </c>
    </row>
    <row r="405" spans="1:25" ht="24.9" customHeight="1">
      <c r="A405" s="155"/>
      <c r="B405" s="152"/>
      <c r="C405" s="1">
        <v>17</v>
      </c>
      <c r="D405" s="4" t="s">
        <v>436</v>
      </c>
      <c r="E405" s="4">
        <v>124249760.78470001</v>
      </c>
      <c r="F405" s="4">
        <v>0</v>
      </c>
      <c r="G405" s="4">
        <v>4931934.0330999997</v>
      </c>
      <c r="H405" s="4">
        <v>5761224.5935000004</v>
      </c>
      <c r="I405" s="4">
        <v>5317855.8525999999</v>
      </c>
      <c r="J405" s="4">
        <v>2885629.4503000001</v>
      </c>
      <c r="K405" s="4">
        <v>37118145.5713</v>
      </c>
      <c r="L405" s="5">
        <f t="shared" si="53"/>
        <v>180264550.28550002</v>
      </c>
      <c r="M405" s="8"/>
      <c r="N405" s="15"/>
      <c r="O405" s="156" t="s">
        <v>848</v>
      </c>
      <c r="P405" s="157"/>
      <c r="Q405" s="158"/>
      <c r="R405" s="11">
        <f>SUM(R391:R404)</f>
        <v>1789041904.1910996</v>
      </c>
      <c r="S405" s="11">
        <f t="shared" ref="S405:X405" si="55">SUM(S391:S404)</f>
        <v>0</v>
      </c>
      <c r="T405" s="11">
        <f t="shared" si="55"/>
        <v>71013711.400299981</v>
      </c>
      <c r="U405" s="11">
        <f t="shared" si="55"/>
        <v>82954463.269599989</v>
      </c>
      <c r="V405" s="11">
        <f t="shared" si="55"/>
        <v>76570505.251499996</v>
      </c>
      <c r="W405" s="11">
        <f t="shared" si="55"/>
        <v>41549472.400600001</v>
      </c>
      <c r="X405" s="11">
        <f t="shared" si="55"/>
        <v>455878488.96990001</v>
      </c>
      <c r="Y405" s="6">
        <f t="shared" si="54"/>
        <v>2517008545.4829993</v>
      </c>
    </row>
    <row r="406" spans="1:25" ht="24.9" customHeight="1">
      <c r="A406" s="155"/>
      <c r="B406" s="152"/>
      <c r="C406" s="1">
        <v>18</v>
      </c>
      <c r="D406" s="4" t="s">
        <v>437</v>
      </c>
      <c r="E406" s="4">
        <v>149381967.45500001</v>
      </c>
      <c r="F406" s="4">
        <v>0</v>
      </c>
      <c r="G406" s="4">
        <v>5929524.5686999997</v>
      </c>
      <c r="H406" s="4">
        <v>6926557.1161000002</v>
      </c>
      <c r="I406" s="4">
        <v>6393507.4391999999</v>
      </c>
      <c r="J406" s="4">
        <v>3469310.5395999998</v>
      </c>
      <c r="K406" s="4">
        <v>41939589.339699998</v>
      </c>
      <c r="L406" s="5">
        <f t="shared" si="53"/>
        <v>214040456.45829999</v>
      </c>
      <c r="M406" s="8"/>
      <c r="N406" s="159">
        <v>37</v>
      </c>
      <c r="O406" s="151" t="s">
        <v>61</v>
      </c>
      <c r="P406" s="9">
        <v>1</v>
      </c>
      <c r="Q406" s="4" t="s">
        <v>786</v>
      </c>
      <c r="R406" s="4">
        <v>91897920.478200004</v>
      </c>
      <c r="S406" s="4">
        <v>0</v>
      </c>
      <c r="T406" s="4">
        <v>3647769.4501</v>
      </c>
      <c r="U406" s="4">
        <v>4261131.4195999997</v>
      </c>
      <c r="V406" s="4">
        <v>3933205.9166000001</v>
      </c>
      <c r="W406" s="4">
        <v>2134276.5095000002</v>
      </c>
      <c r="X406" s="4">
        <v>215482256.48550001</v>
      </c>
      <c r="Y406" s="5">
        <f t="shared" si="54"/>
        <v>321356560.25950003</v>
      </c>
    </row>
    <row r="407" spans="1:25" ht="24.9" customHeight="1">
      <c r="A407" s="155"/>
      <c r="B407" s="152"/>
      <c r="C407" s="1">
        <v>19</v>
      </c>
      <c r="D407" s="4" t="s">
        <v>438</v>
      </c>
      <c r="E407" s="4">
        <v>102703792.8178</v>
      </c>
      <c r="F407" s="4">
        <v>0</v>
      </c>
      <c r="G407" s="4">
        <v>4076694.6184</v>
      </c>
      <c r="H407" s="4">
        <v>4762179.1244999999</v>
      </c>
      <c r="I407" s="4">
        <v>4395694.3037</v>
      </c>
      <c r="J407" s="4">
        <v>2385236.6984999999</v>
      </c>
      <c r="K407" s="4">
        <v>31206195.981400002</v>
      </c>
      <c r="L407" s="5">
        <f t="shared" si="53"/>
        <v>149529793.54430002</v>
      </c>
      <c r="M407" s="8"/>
      <c r="N407" s="160"/>
      <c r="O407" s="152"/>
      <c r="P407" s="9">
        <v>2</v>
      </c>
      <c r="Q407" s="4" t="s">
        <v>787</v>
      </c>
      <c r="R407" s="4">
        <v>234593639.51230001</v>
      </c>
      <c r="S407" s="4">
        <v>0</v>
      </c>
      <c r="T407" s="4">
        <v>9311892.0097000003</v>
      </c>
      <c r="U407" s="4">
        <v>10877659.939999999</v>
      </c>
      <c r="V407" s="4">
        <v>10040543.7481</v>
      </c>
      <c r="W407" s="4">
        <v>5448302.7632999998</v>
      </c>
      <c r="X407" s="4">
        <v>258888089.09999999</v>
      </c>
      <c r="Y407" s="5">
        <f t="shared" si="54"/>
        <v>529160127.07340002</v>
      </c>
    </row>
    <row r="408" spans="1:25" ht="24.9" customHeight="1">
      <c r="A408" s="155"/>
      <c r="B408" s="152"/>
      <c r="C408" s="1">
        <v>20</v>
      </c>
      <c r="D408" s="4" t="s">
        <v>439</v>
      </c>
      <c r="E408" s="4">
        <v>98961944.621999994</v>
      </c>
      <c r="F408" s="4">
        <v>0</v>
      </c>
      <c r="G408" s="4">
        <v>3928166.7793999999</v>
      </c>
      <c r="H408" s="4">
        <v>4588676.7554000001</v>
      </c>
      <c r="I408" s="4">
        <v>4235544.2220999999</v>
      </c>
      <c r="J408" s="4">
        <v>2298334.4197999998</v>
      </c>
      <c r="K408" s="4">
        <v>29388344.717399999</v>
      </c>
      <c r="L408" s="5">
        <f t="shared" si="53"/>
        <v>143401011.51609999</v>
      </c>
      <c r="M408" s="8"/>
      <c r="N408" s="160"/>
      <c r="O408" s="152"/>
      <c r="P408" s="9">
        <v>3</v>
      </c>
      <c r="Q408" s="4" t="s">
        <v>788</v>
      </c>
      <c r="R408" s="4">
        <v>132140181.8303</v>
      </c>
      <c r="S408" s="4">
        <v>0</v>
      </c>
      <c r="T408" s="4">
        <v>5245134.1217</v>
      </c>
      <c r="U408" s="4">
        <v>6127088.3786000004</v>
      </c>
      <c r="V408" s="4">
        <v>5655563.7198999999</v>
      </c>
      <c r="W408" s="4">
        <v>3068879.9547000001</v>
      </c>
      <c r="X408" s="4">
        <v>225655086.93529999</v>
      </c>
      <c r="Y408" s="5">
        <f t="shared" si="54"/>
        <v>377891934.94050002</v>
      </c>
    </row>
    <row r="409" spans="1:25" ht="24.9" customHeight="1">
      <c r="A409" s="155"/>
      <c r="B409" s="152"/>
      <c r="C409" s="1">
        <v>21</v>
      </c>
      <c r="D409" s="4" t="s">
        <v>440</v>
      </c>
      <c r="E409" s="4">
        <v>144188575.88060001</v>
      </c>
      <c r="F409" s="4">
        <v>0</v>
      </c>
      <c r="G409" s="4">
        <v>5723379.5870000003</v>
      </c>
      <c r="H409" s="4">
        <v>6685749.4471000005</v>
      </c>
      <c r="I409" s="4">
        <v>6171231.6971000005</v>
      </c>
      <c r="J409" s="4">
        <v>3348696.9981</v>
      </c>
      <c r="K409" s="4">
        <v>42148504.5053</v>
      </c>
      <c r="L409" s="5">
        <f t="shared" si="53"/>
        <v>208266138.11520004</v>
      </c>
      <c r="M409" s="8"/>
      <c r="N409" s="160"/>
      <c r="O409" s="152"/>
      <c r="P409" s="9">
        <v>4</v>
      </c>
      <c r="Q409" s="4" t="s">
        <v>789</v>
      </c>
      <c r="R409" s="4">
        <v>113245887.6876</v>
      </c>
      <c r="S409" s="4">
        <v>0</v>
      </c>
      <c r="T409" s="4">
        <v>4495149.4801000003</v>
      </c>
      <c r="U409" s="4">
        <v>5250995.9709000001</v>
      </c>
      <c r="V409" s="4">
        <v>4846893.0871000001</v>
      </c>
      <c r="W409" s="4">
        <v>2630070.8070999999</v>
      </c>
      <c r="X409" s="4">
        <v>221469188.89879999</v>
      </c>
      <c r="Y409" s="5">
        <f t="shared" si="54"/>
        <v>351938185.93159997</v>
      </c>
    </row>
    <row r="410" spans="1:25" ht="24.9" customHeight="1">
      <c r="A410" s="155"/>
      <c r="B410" s="152"/>
      <c r="C410" s="1">
        <v>22</v>
      </c>
      <c r="D410" s="4" t="s">
        <v>441</v>
      </c>
      <c r="E410" s="4">
        <v>95963099.267700002</v>
      </c>
      <c r="F410" s="4">
        <v>0</v>
      </c>
      <c r="G410" s="4">
        <v>3809131.4800999998</v>
      </c>
      <c r="H410" s="4">
        <v>4449626.0120000001</v>
      </c>
      <c r="I410" s="4">
        <v>4107194.4593000002</v>
      </c>
      <c r="J410" s="4">
        <v>2228687.9558999999</v>
      </c>
      <c r="K410" s="4">
        <v>28639661.718899999</v>
      </c>
      <c r="L410" s="5">
        <f t="shared" si="53"/>
        <v>139197400.89390001</v>
      </c>
      <c r="M410" s="8"/>
      <c r="N410" s="160"/>
      <c r="O410" s="152"/>
      <c r="P410" s="9">
        <v>5</v>
      </c>
      <c r="Q410" s="4" t="s">
        <v>790</v>
      </c>
      <c r="R410" s="4">
        <v>107602849.3519</v>
      </c>
      <c r="S410" s="4">
        <v>0</v>
      </c>
      <c r="T410" s="4">
        <v>4271156.3501000004</v>
      </c>
      <c r="U410" s="4">
        <v>4989339.0385999996</v>
      </c>
      <c r="V410" s="4">
        <v>4605372.5862999996</v>
      </c>
      <c r="W410" s="4">
        <v>2499014.4775</v>
      </c>
      <c r="X410" s="4">
        <v>217828362.9463</v>
      </c>
      <c r="Y410" s="5">
        <f t="shared" si="54"/>
        <v>341796094.7507</v>
      </c>
    </row>
    <row r="411" spans="1:25" ht="24.9" customHeight="1">
      <c r="A411" s="155"/>
      <c r="B411" s="152"/>
      <c r="C411" s="1">
        <v>23</v>
      </c>
      <c r="D411" s="4" t="s">
        <v>442</v>
      </c>
      <c r="E411" s="4">
        <v>96846424.861100003</v>
      </c>
      <c r="F411" s="4">
        <v>0</v>
      </c>
      <c r="G411" s="4">
        <v>3844193.9504999998</v>
      </c>
      <c r="H411" s="4">
        <v>4490584.1361999996</v>
      </c>
      <c r="I411" s="4">
        <v>4145000.5537</v>
      </c>
      <c r="J411" s="4">
        <v>2249202.6863000002</v>
      </c>
      <c r="K411" s="4">
        <v>28358114.477499999</v>
      </c>
      <c r="L411" s="5">
        <f t="shared" si="53"/>
        <v>139933520.66529998</v>
      </c>
      <c r="M411" s="8"/>
      <c r="N411" s="161"/>
      <c r="O411" s="153"/>
      <c r="P411" s="9">
        <v>6</v>
      </c>
      <c r="Q411" s="4" t="s">
        <v>791</v>
      </c>
      <c r="R411" s="4">
        <v>110684374.52249999</v>
      </c>
      <c r="S411" s="4">
        <v>0</v>
      </c>
      <c r="T411" s="4">
        <v>4393473.5181</v>
      </c>
      <c r="U411" s="4">
        <v>5132223.4874999998</v>
      </c>
      <c r="V411" s="4">
        <v>4737261.0226999996</v>
      </c>
      <c r="W411" s="4">
        <v>2570581.1326000001</v>
      </c>
      <c r="X411" s="4">
        <v>217133385.491</v>
      </c>
      <c r="Y411" s="5">
        <f>R411+S411+T411+U411+V411+W411+X411</f>
        <v>344651299.17439997</v>
      </c>
    </row>
    <row r="412" spans="1:25" ht="24.9" customHeight="1" thickBot="1">
      <c r="A412" s="155"/>
      <c r="B412" s="152"/>
      <c r="C412" s="1">
        <v>24</v>
      </c>
      <c r="D412" s="4" t="s">
        <v>443</v>
      </c>
      <c r="E412" s="4">
        <v>124943540.7704</v>
      </c>
      <c r="F412" s="4">
        <v>0</v>
      </c>
      <c r="G412" s="4">
        <v>4959472.7350000003</v>
      </c>
      <c r="H412" s="4">
        <v>5793393.8492000001</v>
      </c>
      <c r="I412" s="4">
        <v>5347549.4466000004</v>
      </c>
      <c r="J412" s="4">
        <v>2901742.0926000001</v>
      </c>
      <c r="K412" s="4">
        <v>36076101.317400001</v>
      </c>
      <c r="L412" s="5">
        <f t="shared" si="53"/>
        <v>180021800.2112</v>
      </c>
      <c r="M412" s="8"/>
      <c r="N412" s="15"/>
      <c r="O412" s="156"/>
      <c r="P412" s="157"/>
      <c r="Q412" s="158"/>
      <c r="R412" s="16">
        <f>SUM(R406:R411)</f>
        <v>790164853.3828001</v>
      </c>
      <c r="S412" s="16">
        <f t="shared" ref="S412:W412" si="56">SUM(S406:S411)</f>
        <v>0</v>
      </c>
      <c r="T412" s="16">
        <f t="shared" si="56"/>
        <v>31364574.9298</v>
      </c>
      <c r="U412" s="16">
        <f t="shared" si="56"/>
        <v>36638438.235199995</v>
      </c>
      <c r="V412" s="16">
        <f t="shared" si="56"/>
        <v>33818840.080699995</v>
      </c>
      <c r="W412" s="16">
        <f t="shared" si="56"/>
        <v>18351125.644699998</v>
      </c>
      <c r="X412" s="16">
        <f t="shared" ref="X412" si="57">SUM(X406:X411)</f>
        <v>1356456369.8569</v>
      </c>
      <c r="Y412" s="6">
        <f t="shared" si="54"/>
        <v>2266794202.1301003</v>
      </c>
    </row>
    <row r="413" spans="1:25" ht="24.9" customHeight="1" thickTop="1" thickBot="1">
      <c r="A413" s="155"/>
      <c r="B413" s="152"/>
      <c r="C413" s="1">
        <v>25</v>
      </c>
      <c r="D413" s="4" t="s">
        <v>444</v>
      </c>
      <c r="E413" s="4">
        <v>127664594.11229999</v>
      </c>
      <c r="F413" s="4">
        <v>0</v>
      </c>
      <c r="G413" s="4">
        <v>5067481.4386</v>
      </c>
      <c r="H413" s="4">
        <v>5919563.9063999997</v>
      </c>
      <c r="I413" s="4">
        <v>5464009.7869999995</v>
      </c>
      <c r="J413" s="4">
        <v>2964936.9963000002</v>
      </c>
      <c r="K413" s="4">
        <v>37956578.910700001</v>
      </c>
      <c r="L413" s="5">
        <f t="shared" si="53"/>
        <v>185037165.15130001</v>
      </c>
      <c r="M413" s="8"/>
      <c r="N413" s="156"/>
      <c r="O413" s="157"/>
      <c r="P413" s="157"/>
      <c r="Q413" s="158"/>
      <c r="R413" s="7">
        <v>86964118939.795456</v>
      </c>
      <c r="S413" s="11">
        <v>-771346350.53069758</v>
      </c>
      <c r="T413" s="11">
        <v>3451928560.2600002</v>
      </c>
      <c r="U413" s="11">
        <v>4032360445.8200002</v>
      </c>
      <c r="V413" s="11">
        <v>3722040557.2199998</v>
      </c>
      <c r="W413" s="11">
        <v>2019691797.77</v>
      </c>
      <c r="X413" s="11">
        <v>28123288820.137894</v>
      </c>
      <c r="Y413" s="6">
        <f t="shared" si="54"/>
        <v>127542082770.47266</v>
      </c>
    </row>
    <row r="414" spans="1:25" ht="13" thickTop="1"/>
  </sheetData>
  <mergeCells count="116">
    <mergeCell ref="N159:N183"/>
    <mergeCell ref="O159:O183"/>
    <mergeCell ref="O184:Q184"/>
    <mergeCell ref="N185:N204"/>
    <mergeCell ref="O185:O204"/>
    <mergeCell ref="O205:Q205"/>
    <mergeCell ref="N124:N143"/>
    <mergeCell ref="O124:O143"/>
    <mergeCell ref="O144:Q144"/>
    <mergeCell ref="N145:N157"/>
    <mergeCell ref="O145:O157"/>
    <mergeCell ref="O158:Q158"/>
    <mergeCell ref="N256:N288"/>
    <mergeCell ref="O256:O288"/>
    <mergeCell ref="O289:Q289"/>
    <mergeCell ref="N290:N306"/>
    <mergeCell ref="O290:O306"/>
    <mergeCell ref="O307:Q307"/>
    <mergeCell ref="N206:N223"/>
    <mergeCell ref="O206:O223"/>
    <mergeCell ref="O224:Q224"/>
    <mergeCell ref="N225:N254"/>
    <mergeCell ref="O225:O254"/>
    <mergeCell ref="O255:Q255"/>
    <mergeCell ref="N356:N371"/>
    <mergeCell ref="O356:O371"/>
    <mergeCell ref="O372:Q372"/>
    <mergeCell ref="N373:N389"/>
    <mergeCell ref="O373:O389"/>
    <mergeCell ref="N308:N330"/>
    <mergeCell ref="O308:O330"/>
    <mergeCell ref="O331:Q331"/>
    <mergeCell ref="N332:N354"/>
    <mergeCell ref="O332:O354"/>
    <mergeCell ref="O355:Q355"/>
    <mergeCell ref="N406:N411"/>
    <mergeCell ref="O406:O411"/>
    <mergeCell ref="B388:D388"/>
    <mergeCell ref="A389:A413"/>
    <mergeCell ref="B389:B413"/>
    <mergeCell ref="O412:Q412"/>
    <mergeCell ref="N413:Q413"/>
    <mergeCell ref="O390:Q390"/>
    <mergeCell ref="N391:N404"/>
    <mergeCell ref="O391:O404"/>
    <mergeCell ref="O405:Q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O106:Q106"/>
    <mergeCell ref="N107:N122"/>
    <mergeCell ref="O107:O122"/>
    <mergeCell ref="B48:B78"/>
    <mergeCell ref="A80:A100"/>
    <mergeCell ref="N85:N105"/>
    <mergeCell ref="A123:A130"/>
    <mergeCell ref="B123:B130"/>
    <mergeCell ref="O123:Q123"/>
    <mergeCell ref="N28:N61"/>
    <mergeCell ref="O28:O61"/>
    <mergeCell ref="O62:Q62"/>
    <mergeCell ref="N63:N83"/>
    <mergeCell ref="O63:O83"/>
    <mergeCell ref="O84:Q84"/>
    <mergeCell ref="O85:O105"/>
    <mergeCell ref="A1:Y1"/>
    <mergeCell ref="B4:Y4"/>
    <mergeCell ref="B8:B24"/>
    <mergeCell ref="O8:O26"/>
    <mergeCell ref="N8:N26"/>
    <mergeCell ref="A8:A24"/>
    <mergeCell ref="B25:D25"/>
    <mergeCell ref="A26:A46"/>
    <mergeCell ref="B26:B46"/>
    <mergeCell ref="O27:Q27"/>
  </mergeCells>
  <phoneticPr fontId="3" type="noConversion"/>
  <pageMargins left="0.24" right="0.2" top="0.17" bottom="0.44" header="0.17" footer="0.17"/>
  <pageSetup scale="31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8"/>
  <sheetViews>
    <sheetView zoomScale="58" workbookViewId="0">
      <selection activeCell="F48" sqref="F48"/>
    </sheetView>
  </sheetViews>
  <sheetFormatPr defaultRowHeight="12.5"/>
  <cols>
    <col min="1" max="1" width="6.453125" customWidth="1"/>
    <col min="2" max="2" width="19.453125" customWidth="1"/>
    <col min="3" max="3" width="8.453125" customWidth="1"/>
    <col min="4" max="4" width="27.54296875" customWidth="1"/>
    <col min="5" max="5" width="24.453125" customWidth="1"/>
    <col min="6" max="6" width="23.6328125" customWidth="1"/>
    <col min="7" max="7" width="22.90625" customWidth="1"/>
    <col min="8" max="8" width="24.08984375" customWidth="1"/>
    <col min="9" max="9" width="23.08984375" customWidth="1"/>
    <col min="10" max="10" width="24.453125" customWidth="1"/>
    <col min="11" max="11" width="26" customWidth="1"/>
    <col min="12" max="12" width="7.08984375" customWidth="1"/>
  </cols>
  <sheetData>
    <row r="1" spans="1:12" ht="27.5">
      <c r="A1" s="163" t="s">
        <v>916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25">
      <c r="A2" s="164" t="s">
        <v>917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1:12" ht="40.5" customHeight="1">
      <c r="A3" s="167" t="s">
        <v>921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ht="17.5">
      <c r="A4" s="110"/>
      <c r="B4" s="111">
        <v>1</v>
      </c>
      <c r="C4" s="111">
        <v>2</v>
      </c>
      <c r="D4" s="111">
        <v>3</v>
      </c>
      <c r="E4" s="111">
        <v>4</v>
      </c>
      <c r="F4" s="111">
        <v>5</v>
      </c>
      <c r="G4" s="111">
        <v>6</v>
      </c>
      <c r="H4" s="111">
        <v>7</v>
      </c>
      <c r="I4" s="111">
        <v>8</v>
      </c>
      <c r="J4" s="111">
        <v>9</v>
      </c>
      <c r="K4" s="112" t="s">
        <v>922</v>
      </c>
      <c r="L4" s="113"/>
    </row>
    <row r="5" spans="1:12" ht="52.5">
      <c r="A5" s="114" t="s">
        <v>0</v>
      </c>
      <c r="B5" s="114" t="s">
        <v>14</v>
      </c>
      <c r="C5" s="115" t="s">
        <v>1</v>
      </c>
      <c r="D5" s="116" t="s">
        <v>5</v>
      </c>
      <c r="E5" s="113" t="s">
        <v>880</v>
      </c>
      <c r="F5" s="122" t="s">
        <v>925</v>
      </c>
      <c r="G5" s="121" t="s">
        <v>924</v>
      </c>
      <c r="H5" s="121" t="s">
        <v>926</v>
      </c>
      <c r="I5" s="124" t="s">
        <v>927</v>
      </c>
      <c r="J5" s="114" t="s">
        <v>10</v>
      </c>
      <c r="K5" s="114" t="s">
        <v>13</v>
      </c>
      <c r="L5" s="114" t="s">
        <v>0</v>
      </c>
    </row>
    <row r="6" spans="1:12" ht="18">
      <c r="A6" s="80"/>
      <c r="B6" s="80"/>
      <c r="C6" s="80"/>
      <c r="D6" s="117" t="s">
        <v>905</v>
      </c>
      <c r="E6" s="117" t="s">
        <v>905</v>
      </c>
      <c r="F6" s="117" t="s">
        <v>905</v>
      </c>
      <c r="G6" s="117" t="s">
        <v>905</v>
      </c>
      <c r="H6" s="117" t="s">
        <v>905</v>
      </c>
      <c r="I6" s="117" t="s">
        <v>905</v>
      </c>
      <c r="J6" s="117" t="s">
        <v>905</v>
      </c>
      <c r="K6" s="117" t="s">
        <v>905</v>
      </c>
      <c r="L6" s="80"/>
    </row>
    <row r="7" spans="1:12" ht="18">
      <c r="A7" s="118">
        <v>1</v>
      </c>
      <c r="B7" s="80" t="s">
        <v>25</v>
      </c>
      <c r="C7" s="118">
        <v>17</v>
      </c>
      <c r="D7" s="80">
        <v>1805041960.2056999</v>
      </c>
      <c r="E7" s="80">
        <v>0</v>
      </c>
      <c r="F7" s="80">
        <v>71648812.991500005</v>
      </c>
      <c r="G7" s="80">
        <v>83696355.371900007</v>
      </c>
      <c r="H7" s="80">
        <v>77255303.282299995</v>
      </c>
      <c r="I7" s="80">
        <v>41921064.530000001</v>
      </c>
      <c r="J7" s="80">
        <v>494637796.60799998</v>
      </c>
      <c r="K7" s="80">
        <f>D7+E7+F7+G7+H7+I7+J7</f>
        <v>2574201292.9893999</v>
      </c>
      <c r="L7" s="119">
        <v>1</v>
      </c>
    </row>
    <row r="8" spans="1:12" ht="18">
      <c r="A8" s="118">
        <v>2</v>
      </c>
      <c r="B8" s="80" t="s">
        <v>26</v>
      </c>
      <c r="C8" s="118">
        <v>21</v>
      </c>
      <c r="D8" s="80">
        <v>2276801367.0681</v>
      </c>
      <c r="E8" s="80">
        <v>0</v>
      </c>
      <c r="F8" s="80">
        <v>90374694.308599994</v>
      </c>
      <c r="G8" s="80">
        <v>105570939.9174</v>
      </c>
      <c r="H8" s="80">
        <v>97446477.148000002</v>
      </c>
      <c r="I8" s="80">
        <v>52877406.25</v>
      </c>
      <c r="J8" s="80">
        <v>581763911.58420002</v>
      </c>
      <c r="K8" s="80">
        <f t="shared" ref="K8:K43" si="0">D8+E8+F8+G8+H8+I8+J8</f>
        <v>3204834796.2762995</v>
      </c>
      <c r="L8" s="119">
        <v>2</v>
      </c>
    </row>
    <row r="9" spans="1:12" ht="18">
      <c r="A9" s="118">
        <v>3</v>
      </c>
      <c r="B9" s="80" t="s">
        <v>27</v>
      </c>
      <c r="C9" s="118">
        <v>31</v>
      </c>
      <c r="D9" s="80">
        <v>3032565629.8192</v>
      </c>
      <c r="E9" s="80">
        <v>0</v>
      </c>
      <c r="F9" s="80">
        <v>120373782.15350001</v>
      </c>
      <c r="G9" s="80">
        <v>140614288.33050001</v>
      </c>
      <c r="H9" s="80">
        <v>129792981.3382</v>
      </c>
      <c r="I9" s="80">
        <v>70429597.900000006</v>
      </c>
      <c r="J9" s="80">
        <v>828820307.90209997</v>
      </c>
      <c r="K9" s="80">
        <f t="shared" si="0"/>
        <v>4322596587.4435005</v>
      </c>
      <c r="L9" s="119">
        <v>3</v>
      </c>
    </row>
    <row r="10" spans="1:12" ht="18">
      <c r="A10" s="118">
        <v>4</v>
      </c>
      <c r="B10" s="80" t="s">
        <v>28</v>
      </c>
      <c r="C10" s="118">
        <v>21</v>
      </c>
      <c r="D10" s="80">
        <v>2289105443.0414</v>
      </c>
      <c r="E10" s="80">
        <v>0</v>
      </c>
      <c r="F10" s="80">
        <v>90863088.738299996</v>
      </c>
      <c r="G10" s="80">
        <v>106141456.4692</v>
      </c>
      <c r="H10" s="80">
        <v>97973088.241799995</v>
      </c>
      <c r="I10" s="80">
        <v>53163161.359999999</v>
      </c>
      <c r="J10" s="80">
        <v>664449285.11259997</v>
      </c>
      <c r="K10" s="80">
        <f t="shared" si="0"/>
        <v>3301695522.9632998</v>
      </c>
      <c r="L10" s="119">
        <v>4</v>
      </c>
    </row>
    <row r="11" spans="1:12" ht="18">
      <c r="A11" s="118">
        <v>5</v>
      </c>
      <c r="B11" s="80" t="s">
        <v>29</v>
      </c>
      <c r="C11" s="118">
        <v>20</v>
      </c>
      <c r="D11" s="80">
        <v>2598587663.2753</v>
      </c>
      <c r="E11" s="80">
        <v>0</v>
      </c>
      <c r="F11" s="80">
        <v>103147586.3902</v>
      </c>
      <c r="G11" s="80">
        <v>120491557.16339999</v>
      </c>
      <c r="H11" s="80">
        <v>111218842.8073</v>
      </c>
      <c r="I11" s="80">
        <v>60350708.469999999</v>
      </c>
      <c r="J11" s="80">
        <v>647675727.57659996</v>
      </c>
      <c r="K11" s="80">
        <f t="shared" si="0"/>
        <v>3641472085.6828003</v>
      </c>
      <c r="L11" s="119">
        <v>5</v>
      </c>
    </row>
    <row r="12" spans="1:12" ht="18">
      <c r="A12" s="118">
        <v>6</v>
      </c>
      <c r="B12" s="80" t="s">
        <v>30</v>
      </c>
      <c r="C12" s="118">
        <v>8</v>
      </c>
      <c r="D12" s="80">
        <v>1057720295.9226</v>
      </c>
      <c r="E12" s="80">
        <v>0</v>
      </c>
      <c r="F12" s="80">
        <v>41984843.206299998</v>
      </c>
      <c r="G12" s="80">
        <v>49044474.158</v>
      </c>
      <c r="H12" s="80">
        <v>45270140.002800003</v>
      </c>
      <c r="I12" s="80">
        <v>24564947.379999999</v>
      </c>
      <c r="J12" s="80">
        <v>267567340.52270001</v>
      </c>
      <c r="K12" s="80">
        <f t="shared" si="0"/>
        <v>1486152041.1924002</v>
      </c>
      <c r="L12" s="119">
        <v>6</v>
      </c>
    </row>
    <row r="13" spans="1:12" ht="18">
      <c r="A13" s="118">
        <v>7</v>
      </c>
      <c r="B13" s="80" t="s">
        <v>31</v>
      </c>
      <c r="C13" s="118">
        <v>23</v>
      </c>
      <c r="D13" s="80">
        <v>2827665557.7684999</v>
      </c>
      <c r="E13" s="80">
        <f>-139538498.52</f>
        <v>-139538498.52000001</v>
      </c>
      <c r="F13" s="80">
        <v>112240538.0139</v>
      </c>
      <c r="G13" s="80">
        <v>131113462.5192</v>
      </c>
      <c r="H13" s="80">
        <v>121023314.1736</v>
      </c>
      <c r="I13" s="80">
        <v>65670911.219999999</v>
      </c>
      <c r="J13" s="80">
        <v>674228237.61259997</v>
      </c>
      <c r="K13" s="80">
        <f t="shared" si="0"/>
        <v>3792403522.7877994</v>
      </c>
      <c r="L13" s="119">
        <v>7</v>
      </c>
    </row>
    <row r="14" spans="1:12" ht="18">
      <c r="A14" s="118">
        <v>8</v>
      </c>
      <c r="B14" s="80" t="s">
        <v>32</v>
      </c>
      <c r="C14" s="118">
        <v>27</v>
      </c>
      <c r="D14" s="80">
        <v>3069997411.9505</v>
      </c>
      <c r="E14" s="80">
        <v>0</v>
      </c>
      <c r="F14" s="80">
        <v>121859588.4765</v>
      </c>
      <c r="G14" s="80">
        <v>142349928.72530001</v>
      </c>
      <c r="H14" s="80">
        <v>131395051.3977</v>
      </c>
      <c r="I14" s="80">
        <v>71298929.579999998</v>
      </c>
      <c r="J14" s="80">
        <v>742672608.20550001</v>
      </c>
      <c r="K14" s="80">
        <f t="shared" si="0"/>
        <v>4279573518.3354998</v>
      </c>
      <c r="L14" s="119">
        <v>8</v>
      </c>
    </row>
    <row r="15" spans="1:12" ht="18">
      <c r="A15" s="118">
        <v>9</v>
      </c>
      <c r="B15" s="80" t="s">
        <v>33</v>
      </c>
      <c r="C15" s="118">
        <v>18</v>
      </c>
      <c r="D15" s="80">
        <v>1979130639.135</v>
      </c>
      <c r="E15" s="80">
        <f>-38551266.1</f>
        <v>-38551266.100000001</v>
      </c>
      <c r="F15" s="80">
        <v>78559038.612599999</v>
      </c>
      <c r="G15" s="80">
        <v>91768515.608899996</v>
      </c>
      <c r="H15" s="80">
        <v>84706251.229900002</v>
      </c>
      <c r="I15" s="80">
        <v>45964174.270000003</v>
      </c>
      <c r="J15" s="80">
        <v>520335171.49190003</v>
      </c>
      <c r="K15" s="80">
        <f t="shared" si="0"/>
        <v>2761912524.2483001</v>
      </c>
      <c r="L15" s="119">
        <v>9</v>
      </c>
    </row>
    <row r="16" spans="1:12" ht="18">
      <c r="A16" s="118">
        <v>10</v>
      </c>
      <c r="B16" s="80" t="s">
        <v>34</v>
      </c>
      <c r="C16" s="118">
        <v>25</v>
      </c>
      <c r="D16" s="80">
        <v>2535972063.2441001</v>
      </c>
      <c r="E16" s="80">
        <v>0</v>
      </c>
      <c r="F16" s="80">
        <v>100662140.89049999</v>
      </c>
      <c r="G16" s="80">
        <v>117588191.132</v>
      </c>
      <c r="H16" s="80">
        <v>108538912.2141</v>
      </c>
      <c r="I16" s="80">
        <v>58896497.060000002</v>
      </c>
      <c r="J16" s="80">
        <v>775927510.18490005</v>
      </c>
      <c r="K16" s="80">
        <f t="shared" si="0"/>
        <v>3697585314.7256002</v>
      </c>
      <c r="L16" s="119">
        <v>10</v>
      </c>
    </row>
    <row r="17" spans="1:12" ht="18">
      <c r="A17" s="118">
        <v>11</v>
      </c>
      <c r="B17" s="80" t="s">
        <v>35</v>
      </c>
      <c r="C17" s="118">
        <v>13</v>
      </c>
      <c r="D17" s="80">
        <v>1464033297.0783999</v>
      </c>
      <c r="E17" s="80">
        <f>-45401963.4807</f>
        <v>-45401963.480700001</v>
      </c>
      <c r="F17" s="80">
        <v>58112913.842600003</v>
      </c>
      <c r="G17" s="80">
        <v>67884433.608600006</v>
      </c>
      <c r="H17" s="80">
        <v>62660225.565300003</v>
      </c>
      <c r="I17" s="80">
        <v>34001333.859999999</v>
      </c>
      <c r="J17" s="80">
        <v>393998875.39630002</v>
      </c>
      <c r="K17" s="80">
        <f t="shared" si="0"/>
        <v>2035289115.8704998</v>
      </c>
      <c r="L17" s="119">
        <v>11</v>
      </c>
    </row>
    <row r="18" spans="1:12" ht="18">
      <c r="A18" s="118">
        <v>12</v>
      </c>
      <c r="B18" s="80" t="s">
        <v>36</v>
      </c>
      <c r="C18" s="118">
        <v>18</v>
      </c>
      <c r="D18" s="80">
        <v>1940361874.2316</v>
      </c>
      <c r="E18" s="80">
        <v>0</v>
      </c>
      <c r="F18" s="80">
        <v>77020162.482299998</v>
      </c>
      <c r="G18" s="80">
        <v>89970881.871999994</v>
      </c>
      <c r="H18" s="80">
        <v>83046958.672499999</v>
      </c>
      <c r="I18" s="80">
        <v>45063791.939999998</v>
      </c>
      <c r="J18" s="80">
        <v>594190403.86880004</v>
      </c>
      <c r="K18" s="80">
        <f t="shared" si="0"/>
        <v>2829654073.0672002</v>
      </c>
      <c r="L18" s="119">
        <v>12</v>
      </c>
    </row>
    <row r="19" spans="1:12" ht="18">
      <c r="A19" s="118">
        <v>13</v>
      </c>
      <c r="B19" s="80" t="s">
        <v>37</v>
      </c>
      <c r="C19" s="118">
        <v>16</v>
      </c>
      <c r="D19" s="80">
        <v>1540717694.1008999</v>
      </c>
      <c r="E19" s="80">
        <v>0</v>
      </c>
      <c r="F19" s="80">
        <v>61156802.097400002</v>
      </c>
      <c r="G19" s="80">
        <v>71440142.941599995</v>
      </c>
      <c r="H19" s="80">
        <v>65942296.829800002</v>
      </c>
      <c r="I19" s="80">
        <v>35782285.009999998</v>
      </c>
      <c r="J19" s="80">
        <v>442411456.70520002</v>
      </c>
      <c r="K19" s="80">
        <f t="shared" si="0"/>
        <v>2217450677.6848998</v>
      </c>
      <c r="L19" s="119">
        <v>13</v>
      </c>
    </row>
    <row r="20" spans="1:12" ht="18">
      <c r="A20" s="118">
        <v>14</v>
      </c>
      <c r="B20" s="80" t="s">
        <v>38</v>
      </c>
      <c r="C20" s="118">
        <v>17</v>
      </c>
      <c r="D20" s="80">
        <v>1971436511.5832</v>
      </c>
      <c r="E20" s="80">
        <v>0</v>
      </c>
      <c r="F20" s="80">
        <v>78253630.141100004</v>
      </c>
      <c r="G20" s="80">
        <v>91411753.578999996</v>
      </c>
      <c r="H20" s="80">
        <v>84376944.670499995</v>
      </c>
      <c r="I20" s="80">
        <v>45785482.57</v>
      </c>
      <c r="J20" s="80">
        <v>527350431.18839997</v>
      </c>
      <c r="K20" s="80">
        <f t="shared" si="0"/>
        <v>2798614753.7321997</v>
      </c>
      <c r="L20" s="119">
        <v>14</v>
      </c>
    </row>
    <row r="21" spans="1:12" ht="18">
      <c r="A21" s="118">
        <v>15</v>
      </c>
      <c r="B21" s="80" t="s">
        <v>39</v>
      </c>
      <c r="C21" s="118">
        <v>11</v>
      </c>
      <c r="D21" s="80">
        <v>1350829674.6405001</v>
      </c>
      <c r="E21" s="80">
        <f>-53983557.43</f>
        <v>-53983557.43</v>
      </c>
      <c r="F21" s="80">
        <v>53619442.027199998</v>
      </c>
      <c r="G21" s="80">
        <v>62635397.396799996</v>
      </c>
      <c r="H21" s="80">
        <v>57815141.419600002</v>
      </c>
      <c r="I21" s="80">
        <v>31372244.640000001</v>
      </c>
      <c r="J21" s="80">
        <v>343575250.14029998</v>
      </c>
      <c r="K21" s="80">
        <f t="shared" si="0"/>
        <v>1845863592.8344002</v>
      </c>
      <c r="L21" s="119">
        <v>15</v>
      </c>
    </row>
    <row r="22" spans="1:12" ht="18">
      <c r="A22" s="118">
        <v>16</v>
      </c>
      <c r="B22" s="80" t="s">
        <v>40</v>
      </c>
      <c r="C22" s="118">
        <v>27</v>
      </c>
      <c r="D22" s="80">
        <v>2642163467.9115</v>
      </c>
      <c r="E22" s="80">
        <v>0</v>
      </c>
      <c r="F22" s="80">
        <v>104877271.764</v>
      </c>
      <c r="G22" s="80">
        <v>122512084.1706</v>
      </c>
      <c r="H22" s="80">
        <v>113083875.3532</v>
      </c>
      <c r="I22" s="80">
        <v>61362731.539999999</v>
      </c>
      <c r="J22" s="80">
        <v>742776304.8046</v>
      </c>
      <c r="K22" s="80">
        <f t="shared" si="0"/>
        <v>3786775735.5438995</v>
      </c>
      <c r="L22" s="119">
        <v>16</v>
      </c>
    </row>
    <row r="23" spans="1:12" ht="18">
      <c r="A23" s="118">
        <v>17</v>
      </c>
      <c r="B23" s="80" t="s">
        <v>41</v>
      </c>
      <c r="C23" s="118">
        <v>27</v>
      </c>
      <c r="D23" s="80">
        <v>2775841491.1436</v>
      </c>
      <c r="E23" s="80">
        <v>0</v>
      </c>
      <c r="F23" s="80">
        <v>110183448.5167</v>
      </c>
      <c r="G23" s="80">
        <v>128710479.3241</v>
      </c>
      <c r="H23" s="80">
        <v>118805258.26530001</v>
      </c>
      <c r="I23" s="80">
        <v>64467326.979999997</v>
      </c>
      <c r="J23" s="80">
        <v>780316987.78079998</v>
      </c>
      <c r="K23" s="80">
        <f t="shared" si="0"/>
        <v>3978324992.0104995</v>
      </c>
      <c r="L23" s="119">
        <v>17</v>
      </c>
    </row>
    <row r="24" spans="1:12" ht="18">
      <c r="A24" s="118">
        <v>18</v>
      </c>
      <c r="B24" s="80" t="s">
        <v>42</v>
      </c>
      <c r="C24" s="118">
        <v>23</v>
      </c>
      <c r="D24" s="80">
        <v>3121696601.3239999</v>
      </c>
      <c r="E24" s="80">
        <v>0</v>
      </c>
      <c r="F24" s="80">
        <v>123911721.132</v>
      </c>
      <c r="G24" s="80">
        <v>144747121.59999999</v>
      </c>
      <c r="H24" s="80">
        <v>133607762.59370001</v>
      </c>
      <c r="I24" s="80">
        <v>72499613.609999999</v>
      </c>
      <c r="J24" s="80">
        <v>860516087.19439995</v>
      </c>
      <c r="K24" s="80">
        <f t="shared" si="0"/>
        <v>4456978907.4540997</v>
      </c>
      <c r="L24" s="119">
        <v>18</v>
      </c>
    </row>
    <row r="25" spans="1:12" ht="18">
      <c r="A25" s="118">
        <v>19</v>
      </c>
      <c r="B25" s="80" t="s">
        <v>43</v>
      </c>
      <c r="C25" s="118">
        <v>44</v>
      </c>
      <c r="D25" s="80">
        <v>4970008536.5908003</v>
      </c>
      <c r="E25" s="80">
        <v>0</v>
      </c>
      <c r="F25" s="80">
        <v>197278079.9867</v>
      </c>
      <c r="G25" s="80">
        <v>230449823.245</v>
      </c>
      <c r="H25" s="80">
        <v>212715008.99950001</v>
      </c>
      <c r="I25" s="80">
        <v>115425598.48999999</v>
      </c>
      <c r="J25" s="80">
        <v>1450722882.2204001</v>
      </c>
      <c r="K25" s="80">
        <f t="shared" si="0"/>
        <v>7176599929.5324001</v>
      </c>
      <c r="L25" s="119">
        <v>19</v>
      </c>
    </row>
    <row r="26" spans="1:12" ht="18">
      <c r="A26" s="118">
        <v>20</v>
      </c>
      <c r="B26" s="80" t="s">
        <v>44</v>
      </c>
      <c r="C26" s="118">
        <v>34</v>
      </c>
      <c r="D26" s="80">
        <v>3783752095.5668998</v>
      </c>
      <c r="E26" s="80">
        <v>0</v>
      </c>
      <c r="F26" s="80">
        <v>150191160.24919999</v>
      </c>
      <c r="G26" s="80">
        <v>175445373.0223</v>
      </c>
      <c r="H26" s="80">
        <v>161943557.06549999</v>
      </c>
      <c r="I26" s="80">
        <v>87875472.840000004</v>
      </c>
      <c r="J26" s="80">
        <v>989806277.57949996</v>
      </c>
      <c r="K26" s="80">
        <f t="shared" si="0"/>
        <v>5349013936.3233995</v>
      </c>
      <c r="L26" s="119">
        <v>20</v>
      </c>
    </row>
    <row r="27" spans="1:12" ht="18">
      <c r="A27" s="118">
        <v>21</v>
      </c>
      <c r="B27" s="80" t="s">
        <v>45</v>
      </c>
      <c r="C27" s="118">
        <v>21</v>
      </c>
      <c r="D27" s="80">
        <v>2387953716.9833999</v>
      </c>
      <c r="E27" s="80">
        <v>0</v>
      </c>
      <c r="F27" s="80">
        <v>94786743.506699994</v>
      </c>
      <c r="G27" s="80">
        <v>110724862.53200001</v>
      </c>
      <c r="H27" s="80">
        <v>102203767.3897</v>
      </c>
      <c r="I27" s="80">
        <v>55458855.840000004</v>
      </c>
      <c r="J27" s="80">
        <v>596215984.0122</v>
      </c>
      <c r="K27" s="80">
        <f t="shared" si="0"/>
        <v>3347343930.2639999</v>
      </c>
      <c r="L27" s="119">
        <v>21</v>
      </c>
    </row>
    <row r="28" spans="1:12" ht="18">
      <c r="A28" s="118">
        <v>22</v>
      </c>
      <c r="B28" s="80" t="s">
        <v>46</v>
      </c>
      <c r="C28" s="118">
        <v>21</v>
      </c>
      <c r="D28" s="80">
        <v>2468125080.5655999</v>
      </c>
      <c r="E28" s="80">
        <f>-89972595.51</f>
        <v>-89972595.510000005</v>
      </c>
      <c r="F28" s="80">
        <v>97969042.4023</v>
      </c>
      <c r="G28" s="80">
        <v>114442255.8584</v>
      </c>
      <c r="H28" s="80">
        <v>105635079.8717</v>
      </c>
      <c r="I28" s="80">
        <v>57320789.789999999</v>
      </c>
      <c r="J28" s="80">
        <v>583061379.95570004</v>
      </c>
      <c r="K28" s="80">
        <f t="shared" si="0"/>
        <v>3336581032.9336991</v>
      </c>
      <c r="L28" s="119">
        <v>22</v>
      </c>
    </row>
    <row r="29" spans="1:12" ht="18">
      <c r="A29" s="118">
        <v>23</v>
      </c>
      <c r="B29" s="80" t="s">
        <v>47</v>
      </c>
      <c r="C29" s="118">
        <v>16</v>
      </c>
      <c r="D29" s="80">
        <v>1746457018.0646999</v>
      </c>
      <c r="E29" s="80">
        <v>0</v>
      </c>
      <c r="F29" s="80">
        <v>69323359.259000003</v>
      </c>
      <c r="G29" s="80">
        <v>80979883.264599994</v>
      </c>
      <c r="H29" s="80">
        <v>74747883.747299999</v>
      </c>
      <c r="I29" s="80">
        <v>40560462.840000004</v>
      </c>
      <c r="J29" s="80">
        <v>450296350.93739998</v>
      </c>
      <c r="K29" s="80">
        <f t="shared" si="0"/>
        <v>2462364958.1129999</v>
      </c>
      <c r="L29" s="119">
        <v>23</v>
      </c>
    </row>
    <row r="30" spans="1:12" ht="18">
      <c r="A30" s="118">
        <v>24</v>
      </c>
      <c r="B30" s="80" t="s">
        <v>48</v>
      </c>
      <c r="C30" s="118">
        <v>20</v>
      </c>
      <c r="D30" s="80">
        <v>2975082872.9822001</v>
      </c>
      <c r="E30" s="80">
        <v>0</v>
      </c>
      <c r="F30" s="80">
        <v>118092078.2454</v>
      </c>
      <c r="G30" s="80">
        <v>137948922.45550001</v>
      </c>
      <c r="H30" s="80">
        <v>127332735.03300001</v>
      </c>
      <c r="I30" s="80">
        <v>69094593.829999998</v>
      </c>
      <c r="J30" s="80">
        <v>4248311414.8901</v>
      </c>
      <c r="K30" s="80">
        <f t="shared" si="0"/>
        <v>7675862617.4362001</v>
      </c>
      <c r="L30" s="119">
        <v>24</v>
      </c>
    </row>
    <row r="31" spans="1:12" ht="18">
      <c r="A31" s="118">
        <v>25</v>
      </c>
      <c r="B31" s="80" t="s">
        <v>49</v>
      </c>
      <c r="C31" s="118">
        <v>13</v>
      </c>
      <c r="D31" s="80">
        <v>1558140669.6187</v>
      </c>
      <c r="E31" s="80">
        <f>-39238127.24</f>
        <v>-39238127.240000002</v>
      </c>
      <c r="F31" s="80">
        <v>61848384.643200003</v>
      </c>
      <c r="G31" s="80">
        <v>72248013.108899996</v>
      </c>
      <c r="H31" s="80">
        <v>66687995.427199997</v>
      </c>
      <c r="I31" s="80">
        <v>36186923.630000003</v>
      </c>
      <c r="J31" s="80">
        <v>361863918.10579997</v>
      </c>
      <c r="K31" s="80">
        <f t="shared" si="0"/>
        <v>2117737777.2938001</v>
      </c>
      <c r="L31" s="119">
        <v>25</v>
      </c>
    </row>
    <row r="32" spans="1:12" ht="18">
      <c r="A32" s="118">
        <v>26</v>
      </c>
      <c r="B32" s="80" t="s">
        <v>50</v>
      </c>
      <c r="C32" s="118">
        <v>25</v>
      </c>
      <c r="D32" s="80">
        <v>2883998188.9591999</v>
      </c>
      <c r="E32" s="80">
        <v>0</v>
      </c>
      <c r="F32" s="80">
        <v>114476589.16760001</v>
      </c>
      <c r="G32" s="80">
        <v>133725499.2604</v>
      </c>
      <c r="H32" s="80">
        <v>123434335.4148</v>
      </c>
      <c r="I32" s="80">
        <v>66979204.270000003</v>
      </c>
      <c r="J32" s="80">
        <v>702295896.5424</v>
      </c>
      <c r="K32" s="80">
        <f t="shared" si="0"/>
        <v>4024909713.6143999</v>
      </c>
      <c r="L32" s="119">
        <v>26</v>
      </c>
    </row>
    <row r="33" spans="1:12" ht="18">
      <c r="A33" s="118">
        <v>27</v>
      </c>
      <c r="B33" s="80" t="s">
        <v>51</v>
      </c>
      <c r="C33" s="118">
        <v>20</v>
      </c>
      <c r="D33" s="80">
        <v>2057433880.516</v>
      </c>
      <c r="E33" s="80">
        <f>-115776950.4</f>
        <v>-115776950.40000001</v>
      </c>
      <c r="F33" s="80">
        <v>81667184.806700006</v>
      </c>
      <c r="G33" s="80">
        <v>95399287.669699997</v>
      </c>
      <c r="H33" s="80">
        <v>88057608.591399997</v>
      </c>
      <c r="I33" s="80">
        <v>47782722.159999996</v>
      </c>
      <c r="J33" s="80">
        <v>633433561.69869995</v>
      </c>
      <c r="K33" s="80">
        <f t="shared" si="0"/>
        <v>2887997295.0424995</v>
      </c>
      <c r="L33" s="119">
        <v>27</v>
      </c>
    </row>
    <row r="34" spans="1:12" ht="18">
      <c r="A34" s="118">
        <v>28</v>
      </c>
      <c r="B34" s="80" t="s">
        <v>52</v>
      </c>
      <c r="C34" s="118">
        <v>18</v>
      </c>
      <c r="D34" s="80">
        <v>1964979497.7168</v>
      </c>
      <c r="E34" s="80">
        <f>-47177126.82</f>
        <v>-47177126.82</v>
      </c>
      <c r="F34" s="80">
        <v>77997327.301899999</v>
      </c>
      <c r="G34" s="80">
        <v>91112354.152899995</v>
      </c>
      <c r="H34" s="80">
        <v>84100586.239299998</v>
      </c>
      <c r="I34" s="80">
        <v>45635522.130000003</v>
      </c>
      <c r="J34" s="80">
        <v>543443549.67079997</v>
      </c>
      <c r="K34" s="80">
        <f t="shared" si="0"/>
        <v>2760091710.3916998</v>
      </c>
      <c r="L34" s="119">
        <v>28</v>
      </c>
    </row>
    <row r="35" spans="1:12" ht="18">
      <c r="A35" s="118">
        <v>29</v>
      </c>
      <c r="B35" s="80" t="s">
        <v>53</v>
      </c>
      <c r="C35" s="118">
        <v>30</v>
      </c>
      <c r="D35" s="80">
        <v>2661614410.6610999</v>
      </c>
      <c r="E35" s="80">
        <f>-82028645.4</f>
        <v>-82028645.400000006</v>
      </c>
      <c r="F35" s="80">
        <v>105649351.8538</v>
      </c>
      <c r="G35" s="80">
        <v>123413987.3134</v>
      </c>
      <c r="H35" s="80">
        <v>113916370.3942</v>
      </c>
      <c r="I35" s="80">
        <v>61814468.539999999</v>
      </c>
      <c r="J35" s="80">
        <v>766089549.94319999</v>
      </c>
      <c r="K35" s="80">
        <f t="shared" si="0"/>
        <v>3750469493.3056993</v>
      </c>
      <c r="L35" s="119">
        <v>29</v>
      </c>
    </row>
    <row r="36" spans="1:12" ht="18">
      <c r="A36" s="118">
        <v>30</v>
      </c>
      <c r="B36" s="80" t="s">
        <v>54</v>
      </c>
      <c r="C36" s="118">
        <v>33</v>
      </c>
      <c r="D36" s="80">
        <v>3357418908.3604002</v>
      </c>
      <c r="E36" s="80">
        <f>-83688581.46</f>
        <v>-83688581.459999993</v>
      </c>
      <c r="F36" s="80">
        <v>133268414.1435</v>
      </c>
      <c r="G36" s="80">
        <v>155677115.70190001</v>
      </c>
      <c r="H36" s="80">
        <v>143696613.0038</v>
      </c>
      <c r="I36" s="80">
        <v>77974129.030000001</v>
      </c>
      <c r="J36" s="80">
        <v>1089019016.3801999</v>
      </c>
      <c r="K36" s="80">
        <f t="shared" si="0"/>
        <v>4873365615.1597996</v>
      </c>
      <c r="L36" s="119">
        <v>30</v>
      </c>
    </row>
    <row r="37" spans="1:12" ht="18">
      <c r="A37" s="118">
        <v>31</v>
      </c>
      <c r="B37" s="80" t="s">
        <v>55</v>
      </c>
      <c r="C37" s="118">
        <v>17</v>
      </c>
      <c r="D37" s="80">
        <v>2104651808.5857</v>
      </c>
      <c r="E37" s="80">
        <v>0</v>
      </c>
      <c r="F37" s="80">
        <v>83541439.573300004</v>
      </c>
      <c r="G37" s="80">
        <v>97588692.9991</v>
      </c>
      <c r="H37" s="80">
        <v>90078523.026600003</v>
      </c>
      <c r="I37" s="80">
        <v>48879331.460000001</v>
      </c>
      <c r="J37" s="80">
        <v>520662371.23890001</v>
      </c>
      <c r="K37" s="80">
        <f t="shared" si="0"/>
        <v>2945402166.8836002</v>
      </c>
      <c r="L37" s="119">
        <v>31</v>
      </c>
    </row>
    <row r="38" spans="1:12" ht="18">
      <c r="A38" s="118">
        <v>32</v>
      </c>
      <c r="B38" s="80" t="s">
        <v>56</v>
      </c>
      <c r="C38" s="118">
        <v>23</v>
      </c>
      <c r="D38" s="80">
        <v>2608832592.1132002</v>
      </c>
      <c r="E38" s="80">
        <v>0</v>
      </c>
      <c r="F38" s="80">
        <v>103554245.6294</v>
      </c>
      <c r="G38" s="80">
        <v>120966594.987</v>
      </c>
      <c r="H38" s="80">
        <v>111657322.96529999</v>
      </c>
      <c r="I38" s="80">
        <v>60588641.07</v>
      </c>
      <c r="J38" s="80">
        <v>931206618.80719995</v>
      </c>
      <c r="K38" s="80">
        <f t="shared" si="0"/>
        <v>3936806015.5721002</v>
      </c>
      <c r="L38" s="119">
        <v>32</v>
      </c>
    </row>
    <row r="39" spans="1:12" ht="18">
      <c r="A39" s="118">
        <v>33</v>
      </c>
      <c r="B39" s="80" t="s">
        <v>57</v>
      </c>
      <c r="C39" s="118">
        <v>23</v>
      </c>
      <c r="D39" s="80">
        <v>2627498204.7602</v>
      </c>
      <c r="E39" s="80">
        <f>-35989038.17</f>
        <v>-35989038.170000002</v>
      </c>
      <c r="F39" s="80">
        <v>104295153.05410001</v>
      </c>
      <c r="G39" s="80">
        <v>121832083.8698</v>
      </c>
      <c r="H39" s="80">
        <v>112456206.0925</v>
      </c>
      <c r="I39" s="80">
        <v>61022139.219999999</v>
      </c>
      <c r="J39" s="80">
        <v>642303861.71019995</v>
      </c>
      <c r="K39" s="80">
        <f t="shared" si="0"/>
        <v>3633418610.5367999</v>
      </c>
      <c r="L39" s="119">
        <v>33</v>
      </c>
    </row>
    <row r="40" spans="1:12" ht="18">
      <c r="A40" s="118">
        <v>34</v>
      </c>
      <c r="B40" s="80" t="s">
        <v>58</v>
      </c>
      <c r="C40" s="118">
        <v>16</v>
      </c>
      <c r="D40" s="80">
        <v>1969318694.9243</v>
      </c>
      <c r="E40" s="80">
        <v>0</v>
      </c>
      <c r="F40" s="80">
        <v>78169566.139799997</v>
      </c>
      <c r="G40" s="80">
        <v>91313554.456900001</v>
      </c>
      <c r="H40" s="80">
        <v>84286302.6954</v>
      </c>
      <c r="I40" s="80">
        <v>45736297.5</v>
      </c>
      <c r="J40" s="80">
        <v>452005975.85470003</v>
      </c>
      <c r="K40" s="80">
        <f t="shared" si="0"/>
        <v>2720830391.5711002</v>
      </c>
      <c r="L40" s="119">
        <v>34</v>
      </c>
    </row>
    <row r="41" spans="1:12" ht="18">
      <c r="A41" s="118">
        <v>35</v>
      </c>
      <c r="B41" s="80" t="s">
        <v>59</v>
      </c>
      <c r="C41" s="118">
        <v>17</v>
      </c>
      <c r="D41" s="80">
        <v>1979977361.8081999</v>
      </c>
      <c r="E41" s="80">
        <v>0</v>
      </c>
      <c r="F41" s="80">
        <v>78592648.177100003</v>
      </c>
      <c r="G41" s="80">
        <v>91807776.525299996</v>
      </c>
      <c r="H41" s="80">
        <v>84742490.729100004</v>
      </c>
      <c r="I41" s="80">
        <v>45983838.920000002</v>
      </c>
      <c r="J41" s="80">
        <v>467001657.88380003</v>
      </c>
      <c r="K41" s="80">
        <f t="shared" si="0"/>
        <v>2748105774.0434999</v>
      </c>
      <c r="L41" s="119">
        <v>35</v>
      </c>
    </row>
    <row r="42" spans="1:12" ht="18">
      <c r="A42" s="118">
        <v>36</v>
      </c>
      <c r="B42" s="80" t="s">
        <v>60</v>
      </c>
      <c r="C42" s="118">
        <v>14</v>
      </c>
      <c r="D42" s="80">
        <v>1789041904.1910999</v>
      </c>
      <c r="E42" s="80">
        <v>0</v>
      </c>
      <c r="F42" s="80">
        <v>71013711.400299996</v>
      </c>
      <c r="G42" s="80">
        <v>82954463.269600004</v>
      </c>
      <c r="H42" s="80">
        <v>76570505.251499996</v>
      </c>
      <c r="I42" s="80">
        <v>41549472.399999999</v>
      </c>
      <c r="J42" s="80">
        <v>455878488.96990001</v>
      </c>
      <c r="K42" s="80">
        <f t="shared" si="0"/>
        <v>2517008545.4823999</v>
      </c>
      <c r="L42" s="119">
        <v>36</v>
      </c>
    </row>
    <row r="43" spans="1:12" ht="18">
      <c r="A43" s="118">
        <v>37</v>
      </c>
      <c r="B43" s="80" t="s">
        <v>918</v>
      </c>
      <c r="C43" s="118">
        <v>6</v>
      </c>
      <c r="D43" s="80">
        <v>790164853.38279998</v>
      </c>
      <c r="E43" s="80">
        <v>0</v>
      </c>
      <c r="F43" s="80">
        <v>31364574.9298</v>
      </c>
      <c r="G43" s="80">
        <v>36638438.235200003</v>
      </c>
      <c r="H43" s="80">
        <v>33818840.080700003</v>
      </c>
      <c r="I43" s="80">
        <v>18351125.640000001</v>
      </c>
      <c r="J43" s="80">
        <v>1356456369.8569</v>
      </c>
      <c r="K43" s="80">
        <f t="shared" si="0"/>
        <v>2266794202.1254001</v>
      </c>
      <c r="L43" s="119">
        <v>37</v>
      </c>
    </row>
    <row r="44" spans="1:12" ht="18">
      <c r="A44" s="118"/>
      <c r="B44" s="114" t="s">
        <v>919</v>
      </c>
      <c r="C44" s="80"/>
      <c r="D44" s="120">
        <f>SUM(D7:D43)</f>
        <v>86964118939.795364</v>
      </c>
      <c r="E44" s="120">
        <f>SUM(E7:E43)</f>
        <v>-771346350.53070009</v>
      </c>
      <c r="F44" s="120">
        <f t="shared" ref="F44:J44" si="1">SUM(F7:F43)</f>
        <v>3451928560.2549996</v>
      </c>
      <c r="G44" s="120">
        <f>SUM(G7:G43)</f>
        <v>4032360445.8164001</v>
      </c>
      <c r="H44" s="120">
        <f>SUM(H7:H43)</f>
        <v>3722040557.2241001</v>
      </c>
      <c r="I44" s="120">
        <f>SUM(I7:I43)</f>
        <v>2019691797.7700002</v>
      </c>
      <c r="J44" s="120">
        <f t="shared" si="1"/>
        <v>28123288820.137897</v>
      </c>
      <c r="K44" s="120">
        <f>SUM(K7:K43)</f>
        <v>127542082770.46811</v>
      </c>
      <c r="L44" s="119"/>
    </row>
    <row r="45" spans="1:12" ht="18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</row>
    <row r="46" spans="1:12" ht="17.5">
      <c r="A46" s="169" t="s">
        <v>920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1"/>
    </row>
    <row r="48" spans="1:12">
      <c r="K48" s="130"/>
    </row>
  </sheetData>
  <mergeCells count="5">
    <mergeCell ref="A1:L1"/>
    <mergeCell ref="A2:L2"/>
    <mergeCell ref="A3:L3"/>
    <mergeCell ref="A45:L45"/>
    <mergeCell ref="A46:L46"/>
  </mergeCells>
  <pageMargins left="0.7" right="0.7" top="0.75" bottom="0.75" header="0.3" footer="0.3"/>
  <pageSetup scale="5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2018-05-14T10:17:06Z</cp:lastPrinted>
  <dcterms:created xsi:type="dcterms:W3CDTF">2003-11-12T08:54:16Z</dcterms:created>
  <dcterms:modified xsi:type="dcterms:W3CDTF">2018-05-15T12:03:23Z</dcterms:modified>
</cp:coreProperties>
</file>